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23010" windowHeight="5310" firstSheet="1" activeTab="1"/>
  </bookViews>
  <sheets>
    <sheet name="Interest Rates" sheetId="1" state="hidden" r:id="rId1"/>
    <sheet name="Welcome" sheetId="2" r:id="rId2"/>
    <sheet name="Use Values" sheetId="3" r:id="rId3"/>
    <sheet name="Crops" sheetId="4" r:id="rId4"/>
    <sheet name="STC" sheetId="5" state="hidden" r:id="rId5"/>
    <sheet name="Cattle" sheetId="6" r:id="rId6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<sst xmlns="http://schemas.openxmlformats.org/spreadsheetml/2006/main" count="570" uniqueCount="544">
  <si>
    <t xml:space="preserve">  Planted Area (thou. acres)</t>
  </si>
  <si>
    <t xml:space="preserve">  Harvested Area (thou. acres)</t>
  </si>
  <si>
    <t xml:space="preserve">  Yield (bu. per acre)</t>
  </si>
  <si>
    <t xml:space="preserve">  Price ($ per bu.)</t>
  </si>
  <si>
    <t xml:space="preserve">  Yield (lbs. per acre)</t>
  </si>
  <si>
    <t xml:space="preserve">  Price ($ per lb.)</t>
  </si>
  <si>
    <t xml:space="preserve">  Yield (cwt. per acre)</t>
  </si>
  <si>
    <t xml:space="preserve">  Price ($ per cwt.)</t>
  </si>
  <si>
    <t xml:space="preserve">   - Ad Hoc / Emergency</t>
  </si>
  <si>
    <t xml:space="preserve">  Grade 1 STC</t>
  </si>
  <si>
    <t xml:space="preserve">  Grade 2 STC</t>
  </si>
  <si>
    <t xml:space="preserve">  Grade 3 STC</t>
  </si>
  <si>
    <t xml:space="preserve">  Grade 4 STC</t>
  </si>
  <si>
    <t xml:space="preserve">  Grade 5 STC</t>
  </si>
  <si>
    <t xml:space="preserve">  Grade 6 STC</t>
  </si>
  <si>
    <t xml:space="preserve">  Grade 7 STC</t>
  </si>
  <si>
    <t>Average, Grades 1-4</t>
  </si>
  <si>
    <t>10-yr. avg. use values</t>
  </si>
  <si>
    <t>10-yr. avg. use values (no unpaid labor expense)</t>
  </si>
  <si>
    <t>10-yr. avg. use values (keep disaster payments in)</t>
  </si>
  <si>
    <t>Title:               30-Year Conventional Mortgage Rate</t>
  </si>
  <si>
    <t>Series ID:           MORTG</t>
  </si>
  <si>
    <t>Source:              Board of Governors of the Federal Reserve System</t>
  </si>
  <si>
    <t>Release:             H.15 Selected Interest Rates</t>
  </si>
  <si>
    <t>Seasonal Adjustment: Not Applicable</t>
  </si>
  <si>
    <t>Frequency:           Monthly</t>
  </si>
  <si>
    <t>Units:               Percent</t>
  </si>
  <si>
    <t>Date Range:          1971-04-01 to 2006-11-01</t>
  </si>
  <si>
    <t>Last Updated:        2006-12-05 9:13 AM CT</t>
  </si>
  <si>
    <t xml:space="preserve">Notes:               Average Contract Rate on Commitments for Fixed-Rate First Mortgages. </t>
  </si>
  <si>
    <t xml:space="preserve">                     Reprinted with permission from the Federal Home Loan Mortgage</t>
  </si>
  <si>
    <t xml:space="preserve">                     Corporation. Copyright.</t>
  </si>
  <si>
    <t>DATE        VALUE</t>
  </si>
  <si>
    <t>1971-04-01   7.31</t>
  </si>
  <si>
    <t>1971-05-01   7.43</t>
  </si>
  <si>
    <t>1971-06-01   7.53</t>
  </si>
  <si>
    <t>1971-07-01   7.60</t>
  </si>
  <si>
    <t>1971-08-01   7.70</t>
  </si>
  <si>
    <t>1971-09-01   7.69</t>
  </si>
  <si>
    <t>1971-10-01   7.63</t>
  </si>
  <si>
    <t>1971-11-01   7.55</t>
  </si>
  <si>
    <t>1971-12-01   7.48</t>
  </si>
  <si>
    <t>1972-01-01   7.44</t>
  </si>
  <si>
    <t>1972-02-01   7.33</t>
  </si>
  <si>
    <t>1972-03-01   7.30</t>
  </si>
  <si>
    <t>1972-04-01   7.29</t>
  </si>
  <si>
    <t>1972-05-01   7.37</t>
  </si>
  <si>
    <t>1972-06-01   7.37</t>
  </si>
  <si>
    <t>1972-07-01   7.40</t>
  </si>
  <si>
    <t>1972-08-01   7.40</t>
  </si>
  <si>
    <t>1972-09-01   7.42</t>
  </si>
  <si>
    <t>1972-10-01   7.42</t>
  </si>
  <si>
    <t>1972-11-01   7.43</t>
  </si>
  <si>
    <t>1972-12-01   7.44</t>
  </si>
  <si>
    <t>1973-01-01   7.44</t>
  </si>
  <si>
    <t>1973-02-01   7.44</t>
  </si>
  <si>
    <t>1973-03-01   7.46</t>
  </si>
  <si>
    <t>1973-04-01   7.54</t>
  </si>
  <si>
    <t>1973-05-01   7.65</t>
  </si>
  <si>
    <t>1973-06-01   7.73</t>
  </si>
  <si>
    <t>1973-07-01   8.05</t>
  </si>
  <si>
    <t>1973-08-01   8.50</t>
  </si>
  <si>
    <t>1973-09-01   8.82</t>
  </si>
  <si>
    <t>1973-10-01   8.77</t>
  </si>
  <si>
    <t>1973-11-01   8.58</t>
  </si>
  <si>
    <t>1973-12-01   8.54</t>
  </si>
  <si>
    <t>1974-01-01   8.54</t>
  </si>
  <si>
    <t>1974-02-01   8.46</t>
  </si>
  <si>
    <t>1974-03-01   8.41</t>
  </si>
  <si>
    <t>1974-04-01   8.58</t>
  </si>
  <si>
    <t>1974-05-01   8.97</t>
  </si>
  <si>
    <t>1974-06-01   9.09</t>
  </si>
  <si>
    <t>1974-07-01   9.28</t>
  </si>
  <si>
    <t>1974-08-01   9.59</t>
  </si>
  <si>
    <t>1974-09-01   9.96</t>
  </si>
  <si>
    <t>1974-10-01   9.98</t>
  </si>
  <si>
    <t>1974-11-01   9.79</t>
  </si>
  <si>
    <t>1974-12-01   9.62</t>
  </si>
  <si>
    <t>1975-01-01   9.43</t>
  </si>
  <si>
    <t>1975-02-01   9.11</t>
  </si>
  <si>
    <t>1975-03-01   8.90</t>
  </si>
  <si>
    <t>1975-04-01   8.82</t>
  </si>
  <si>
    <t>1975-05-01   8.91</t>
  </si>
  <si>
    <t>1975-06-01   8.89</t>
  </si>
  <si>
    <t>1975-07-01   8.89</t>
  </si>
  <si>
    <t>1975-08-01   8.94</t>
  </si>
  <si>
    <t>1975-09-01   9.13</t>
  </si>
  <si>
    <t>1975-10-01   9.22</t>
  </si>
  <si>
    <t>1975-11-01   9.15</t>
  </si>
  <si>
    <t>1975-12-01   9.10</t>
  </si>
  <si>
    <t>1976-01-01   9.02</t>
  </si>
  <si>
    <t>1976-02-01   8.81</t>
  </si>
  <si>
    <t>1976-03-01   8.76</t>
  </si>
  <si>
    <t>1976-04-01   8.73</t>
  </si>
  <si>
    <t>1976-05-01   8.77</t>
  </si>
  <si>
    <t>1976-06-01   8.85</t>
  </si>
  <si>
    <t>1976-07-01   8.93</t>
  </si>
  <si>
    <t>1976-08-01   9.00</t>
  </si>
  <si>
    <t>1976-09-01   8.98</t>
  </si>
  <si>
    <t>1976-10-01   8.93</t>
  </si>
  <si>
    <t>1976-11-01   8.81</t>
  </si>
  <si>
    <t>1976-12-01   8.79</t>
  </si>
  <si>
    <t>1977-01-01   8.72</t>
  </si>
  <si>
    <t>1977-02-01   8.67</t>
  </si>
  <si>
    <t>1977-03-01   8.69</t>
  </si>
  <si>
    <t>1977-04-01   8.75</t>
  </si>
  <si>
    <t>1977-05-01   8.82</t>
  </si>
  <si>
    <t>1977-06-01   8.86</t>
  </si>
  <si>
    <t>1977-07-01   8.94</t>
  </si>
  <si>
    <t>1977-08-01   8.94</t>
  </si>
  <si>
    <t>1977-09-01   8.90</t>
  </si>
  <si>
    <t>1977-10-01   8.92</t>
  </si>
  <si>
    <t>1977-11-01   8.92</t>
  </si>
  <si>
    <t>1977-12-01   8.96</t>
  </si>
  <si>
    <t>1978-01-01   9.02</t>
  </si>
  <si>
    <t>1978-02-01   9.16</t>
  </si>
  <si>
    <t>1978-03-01   9.20</t>
  </si>
  <si>
    <t>1978-04-01   9.36</t>
  </si>
  <si>
    <t>1978-05-01   9.58</t>
  </si>
  <si>
    <t>1978-06-01   9.71</t>
  </si>
  <si>
    <t>1978-07-01   9.74</t>
  </si>
  <si>
    <t>1978-08-01   9.79</t>
  </si>
  <si>
    <t>1978-09-01   9.76</t>
  </si>
  <si>
    <t>1978-10-01   9.86</t>
  </si>
  <si>
    <t>1978-11-01  10.11</t>
  </si>
  <si>
    <t>1978-12-01  10.35</t>
  </si>
  <si>
    <t>1979-01-01  10.39</t>
  </si>
  <si>
    <t>1979-02-01  10.41</t>
  </si>
  <si>
    <t>1979-03-01  10.43</t>
  </si>
  <si>
    <t>1979-04-01  10.50</t>
  </si>
  <si>
    <t>1979-05-01  10.69</t>
  </si>
  <si>
    <t>1979-06-01  11.04</t>
  </si>
  <si>
    <t>1979-07-01  11.09</t>
  </si>
  <si>
    <t>1979-08-01  11.09</t>
  </si>
  <si>
    <t>1979-09-01  11.30</t>
  </si>
  <si>
    <t>1979-10-01  11.64</t>
  </si>
  <si>
    <t>1979-11-01  12.83</t>
  </si>
  <si>
    <t>1979-12-01  12.90</t>
  </si>
  <si>
    <t>1980-01-01  12.88</t>
  </si>
  <si>
    <t>1980-02-01  13.04</t>
  </si>
  <si>
    <t>1980-03-01  15.28</t>
  </si>
  <si>
    <t>1980-04-01  16.33</t>
  </si>
  <si>
    <t>1980-05-01  14.26</t>
  </si>
  <si>
    <t>1980-06-01  12.71</t>
  </si>
  <si>
    <t>1980-07-01  12.19</t>
  </si>
  <si>
    <t>1980-08-01  12.56</t>
  </si>
  <si>
    <t>1980-09-01  13.20</t>
  </si>
  <si>
    <t>1980-10-01  13.79</t>
  </si>
  <si>
    <t>1980-11-01  14.21</t>
  </si>
  <si>
    <t>1980-12-01  14.79</t>
  </si>
  <si>
    <t>1981-01-01  14.90</t>
  </si>
  <si>
    <t>1981-02-01  15.13</t>
  </si>
  <si>
    <t>1981-03-01  15.40</t>
  </si>
  <si>
    <t>1981-04-01  15.58</t>
  </si>
  <si>
    <t>1981-05-01  16.40</t>
  </si>
  <si>
    <t>1981-06-01  16.70</t>
  </si>
  <si>
    <t>1981-07-01  16.83</t>
  </si>
  <si>
    <t>1981-08-01  17.29</t>
  </si>
  <si>
    <t>1981-09-01  18.16</t>
  </si>
  <si>
    <t>1981-10-01  18.45</t>
  </si>
  <si>
    <t>1981-11-01  17.83</t>
  </si>
  <si>
    <t>1981-12-01  16.92</t>
  </si>
  <si>
    <t>1982-01-01  17.40</t>
  </si>
  <si>
    <t>1982-02-01  17.60</t>
  </si>
  <si>
    <t>1982-03-01  17.16</t>
  </si>
  <si>
    <t>1982-04-01  16.89</t>
  </si>
  <si>
    <t>1982-05-01  16.68</t>
  </si>
  <si>
    <t>1982-06-01  16.70</t>
  </si>
  <si>
    <t>1982-07-01  16.82</t>
  </si>
  <si>
    <t>1982-08-01  16.27</t>
  </si>
  <si>
    <t>1982-09-01  15.43</t>
  </si>
  <si>
    <t>1982-10-01  14.61</t>
  </si>
  <si>
    <t>1982-11-01  13.83</t>
  </si>
  <si>
    <t>1982-12-01  13.62</t>
  </si>
  <si>
    <t>1983-01-01  13.25</t>
  </si>
  <si>
    <t>1983-02-01  13.04</t>
  </si>
  <si>
    <t>1983-03-01  12.80</t>
  </si>
  <si>
    <t>1983-04-01  12.78</t>
  </si>
  <si>
    <t>1983-05-01  12.63</t>
  </si>
  <si>
    <t>1983-06-01  12.87</t>
  </si>
  <si>
    <t>1983-07-01  13.42</t>
  </si>
  <si>
    <t>1983-08-01  13.81</t>
  </si>
  <si>
    <t>1983-09-01  13.73</t>
  </si>
  <si>
    <t>1983-10-01  13.54</t>
  </si>
  <si>
    <t>1983-11-01  13.44</t>
  </si>
  <si>
    <t>1983-12-01  13.42</t>
  </si>
  <si>
    <t>1984-01-01  13.37</t>
  </si>
  <si>
    <t>1984-02-01  13.23</t>
  </si>
  <si>
    <t>1984-03-01  13.39</t>
  </si>
  <si>
    <t>1984-04-01  13.65</t>
  </si>
  <si>
    <t>1984-05-01  13.94</t>
  </si>
  <si>
    <t>1984-06-01  14.42</t>
  </si>
  <si>
    <t>1984-07-01  14.67</t>
  </si>
  <si>
    <t>1984-08-01  14.47</t>
  </si>
  <si>
    <t>1984-09-01  14.35</t>
  </si>
  <si>
    <t>1984-10-01  14.13</t>
  </si>
  <si>
    <t>1984-11-01  13.64</t>
  </si>
  <si>
    <t>1984-12-01  13.18</t>
  </si>
  <si>
    <t>1985-01-01  13.08</t>
  </si>
  <si>
    <t>1985-02-01  12.92</t>
  </si>
  <si>
    <t>1985-03-01  13.17</t>
  </si>
  <si>
    <t>1985-04-01  13.20</t>
  </si>
  <si>
    <t>1985-05-01  12.91</t>
  </si>
  <si>
    <t>1985-06-01  12.22</t>
  </si>
  <si>
    <t>1985-07-01  12.03</t>
  </si>
  <si>
    <t>1985-08-01  12.19</t>
  </si>
  <si>
    <t>1985-09-01  12.19</t>
  </si>
  <si>
    <t>1985-10-01  12.14</t>
  </si>
  <si>
    <t>1985-11-01  11.78</t>
  </si>
  <si>
    <t>1985-12-01  11.26</t>
  </si>
  <si>
    <t>1986-01-01  10.88</t>
  </si>
  <si>
    <t>1986-02-01  10.71</t>
  </si>
  <si>
    <t>1986-03-01  10.08</t>
  </si>
  <si>
    <t>1986-04-01   9.94</t>
  </si>
  <si>
    <t>1986-05-01  10.14</t>
  </si>
  <si>
    <t>1986-06-01  10.68</t>
  </si>
  <si>
    <t>1986-07-01  10.51</t>
  </si>
  <si>
    <t>1986-08-01  10.20</t>
  </si>
  <si>
    <t>1986-09-01  10.01</t>
  </si>
  <si>
    <t>1986-10-01   9.97</t>
  </si>
  <si>
    <t>1986-11-01   9.70</t>
  </si>
  <si>
    <t>1986-12-01   9.31</t>
  </si>
  <si>
    <t>1987-01-01   9.20</t>
  </si>
  <si>
    <t>1987-02-01   9.08</t>
  </si>
  <si>
    <t>1987-03-01   9.04</t>
  </si>
  <si>
    <t>1987-04-01   9.83</t>
  </si>
  <si>
    <t>1987-05-01  10.60</t>
  </si>
  <si>
    <t>1987-06-01  10.54</t>
  </si>
  <si>
    <t>1987-07-01  10.28</t>
  </si>
  <si>
    <t>1987-08-01  10.33</t>
  </si>
  <si>
    <t>1987-09-01  10.89</t>
  </si>
  <si>
    <t>1987-10-01  11.26</t>
  </si>
  <si>
    <t>1987-11-01  10.65</t>
  </si>
  <si>
    <t>1987-12-01  10.65</t>
  </si>
  <si>
    <t>1988-01-01  10.43</t>
  </si>
  <si>
    <t>1988-02-01   9.89</t>
  </si>
  <si>
    <t>1988-03-01   9.93</t>
  </si>
  <si>
    <t>1988-04-01  10.20</t>
  </si>
  <si>
    <t>1988-05-01  10.46</t>
  </si>
  <si>
    <t>1988-06-01  10.46</t>
  </si>
  <si>
    <t>1988-07-01  10.43</t>
  </si>
  <si>
    <t>1988-08-01  10.60</t>
  </si>
  <si>
    <t>1988-09-01  10.48</t>
  </si>
  <si>
    <t>1988-10-01  10.30</t>
  </si>
  <si>
    <t>1988-11-01  10.27</t>
  </si>
  <si>
    <t>1988-12-01  10.61</t>
  </si>
  <si>
    <t>1989-01-01  10.73</t>
  </si>
  <si>
    <t>1989-02-01  10.65</t>
  </si>
  <si>
    <t>1989-03-01  11.03</t>
  </si>
  <si>
    <t>1989-04-01  11.05</t>
  </si>
  <si>
    <t>1989-05-01  10.77</t>
  </si>
  <si>
    <t>1989-06-01  10.20</t>
  </si>
  <si>
    <t>1989-07-01   9.88</t>
  </si>
  <si>
    <t>1989-08-01   9.99</t>
  </si>
  <si>
    <t>1989-09-01  10.13</t>
  </si>
  <si>
    <t>1989-10-01   9.95</t>
  </si>
  <si>
    <t>1989-11-01   9.77</t>
  </si>
  <si>
    <t>1989-12-01   9.74</t>
  </si>
  <si>
    <t>1990-01-01   9.90</t>
  </si>
  <si>
    <t>1990-02-01  10.20</t>
  </si>
  <si>
    <t>1990-03-01  10.27</t>
  </si>
  <si>
    <t>1990-04-01  10.37</t>
  </si>
  <si>
    <t>1990-05-01  10.48</t>
  </si>
  <si>
    <t>1990-06-01  10.16</t>
  </si>
  <si>
    <t>1990-07-01  10.04</t>
  </si>
  <si>
    <t>1990-08-01  10.10</t>
  </si>
  <si>
    <t>1990-09-01  10.18</t>
  </si>
  <si>
    <t>1990-10-01  10.18</t>
  </si>
  <si>
    <t>1990-11-01  10.01</t>
  </si>
  <si>
    <t>1990-12-01   9.67</t>
  </si>
  <si>
    <t>1991-01-01   9.64</t>
  </si>
  <si>
    <t>1991-02-01   9.37</t>
  </si>
  <si>
    <t>1991-03-01   9.50</t>
  </si>
  <si>
    <t>1991-04-01   9.49</t>
  </si>
  <si>
    <t>1991-05-01   9.47</t>
  </si>
  <si>
    <t>1991-06-01   9.62</t>
  </si>
  <si>
    <t>1991-07-01   9.58</t>
  </si>
  <si>
    <t>1991-08-01   9.24</t>
  </si>
  <si>
    <t>1991-09-01   9.01</t>
  </si>
  <si>
    <t>1991-10-01   8.86</t>
  </si>
  <si>
    <t>1991-11-01   8.71</t>
  </si>
  <si>
    <t>1991-12-01   8.50</t>
  </si>
  <si>
    <t>1992-01-01   8.43</t>
  </si>
  <si>
    <t>1992-02-01   8.76</t>
  </si>
  <si>
    <t>1992-03-01   8.94</t>
  </si>
  <si>
    <t>1992-04-01   8.85</t>
  </si>
  <si>
    <t>1992-05-01   8.67</t>
  </si>
  <si>
    <t>1992-06-01   8.51</t>
  </si>
  <si>
    <t>1992-07-01   8.13</t>
  </si>
  <si>
    <t>1992-08-01   7.98</t>
  </si>
  <si>
    <t>1992-09-01   7.92</t>
  </si>
  <si>
    <t>1992-10-01   8.09</t>
  </si>
  <si>
    <t>1992-11-01   8.31</t>
  </si>
  <si>
    <t>1992-12-01   8.22</t>
  </si>
  <si>
    <t>1993-01-01   8.02</t>
  </si>
  <si>
    <t>1993-02-01   7.68</t>
  </si>
  <si>
    <t>1993-03-01   7.50</t>
  </si>
  <si>
    <t>1993-04-01   7.47</t>
  </si>
  <si>
    <t>1993-05-01   7.47</t>
  </si>
  <si>
    <t>1993-06-01   7.42</t>
  </si>
  <si>
    <t>1993-07-01   7.21</t>
  </si>
  <si>
    <t>1993-08-01   7.11</t>
  </si>
  <si>
    <t>1993-09-01   6.92</t>
  </si>
  <si>
    <t>1993-10-01   6.83</t>
  </si>
  <si>
    <t>1993-11-01   7.16</t>
  </si>
  <si>
    <t>1993-12-01   7.17</t>
  </si>
  <si>
    <t>1994-01-01   7.06</t>
  </si>
  <si>
    <t>1994-02-01   7.15</t>
  </si>
  <si>
    <t>1994-03-01   7.68</t>
  </si>
  <si>
    <t>1994-04-01   8.32</t>
  </si>
  <si>
    <t>1994-05-01   8.60</t>
  </si>
  <si>
    <t>1994-06-01   8.40</t>
  </si>
  <si>
    <t>1994-07-01   8.61</t>
  </si>
  <si>
    <t>1994-08-01   8.51</t>
  </si>
  <si>
    <t>1994-09-01   8.64</t>
  </si>
  <si>
    <t>1994-10-01   8.93</t>
  </si>
  <si>
    <t>1994-11-01   9.17</t>
  </si>
  <si>
    <t>1994-12-01   9.20</t>
  </si>
  <si>
    <t>1995-01-01   9.15</t>
  </si>
  <si>
    <t>1995-02-01   8.83</t>
  </si>
  <si>
    <t>1995-03-01   8.46</t>
  </si>
  <si>
    <t>1995-04-01   8.32</t>
  </si>
  <si>
    <t>1995-05-01   7.96</t>
  </si>
  <si>
    <t>1995-06-01   7.57</t>
  </si>
  <si>
    <t>1995-07-01   7.61</t>
  </si>
  <si>
    <t>1995-08-01   7.86</t>
  </si>
  <si>
    <t>1995-09-01   7.64</t>
  </si>
  <si>
    <t>1995-10-01   7.48</t>
  </si>
  <si>
    <t>1995-11-01   7.38</t>
  </si>
  <si>
    <t>1995-12-01   7.20</t>
  </si>
  <si>
    <t>1996-01-01   7.03</t>
  </si>
  <si>
    <t>1996-02-01   7.08</t>
  </si>
  <si>
    <t>1996-03-01   7.62</t>
  </si>
  <si>
    <t>1996-04-01   7.93</t>
  </si>
  <si>
    <t>1996-05-01   8.07</t>
  </si>
  <si>
    <t>1996-06-01   8.32</t>
  </si>
  <si>
    <t>1996-07-01   8.25</t>
  </si>
  <si>
    <t>1996-08-01   8.00</t>
  </si>
  <si>
    <t>1996-09-01   8.23</t>
  </si>
  <si>
    <t>1996-10-01   7.92</t>
  </si>
  <si>
    <t>1996-11-01   7.62</t>
  </si>
  <si>
    <t>1996-12-01   7.60</t>
  </si>
  <si>
    <t>1997-01-01   7.82</t>
  </si>
  <si>
    <t>1997-02-01   7.65</t>
  </si>
  <si>
    <t>1997-03-01   7.90</t>
  </si>
  <si>
    <t>1997-04-01   8.14</t>
  </si>
  <si>
    <t>1997-05-01   7.94</t>
  </si>
  <si>
    <t>1997-06-01   7.69</t>
  </si>
  <si>
    <t>1997-07-01   7.50</t>
  </si>
  <si>
    <t>1997-08-01   7.48</t>
  </si>
  <si>
    <t>1997-09-01   7.43</t>
  </si>
  <si>
    <t>1997-10-01   7.29</t>
  </si>
  <si>
    <t>1997-11-01   7.21</t>
  </si>
  <si>
    <t>1997-12-01   7.10</t>
  </si>
  <si>
    <t>1998-01-01   6.99</t>
  </si>
  <si>
    <t>1998-02-01   7.04</t>
  </si>
  <si>
    <t>1998-03-01   7.13</t>
  </si>
  <si>
    <t>1998-04-01   7.14</t>
  </si>
  <si>
    <t>1998-05-01   7.14</t>
  </si>
  <si>
    <t>1998-06-01   7.00</t>
  </si>
  <si>
    <t>1998-07-01   6.95</t>
  </si>
  <si>
    <t>1998-08-01   6.92</t>
  </si>
  <si>
    <t>1998-09-01   6.72</t>
  </si>
  <si>
    <t>1998-10-01   6.71</t>
  </si>
  <si>
    <t>1998-11-01   6.87</t>
  </si>
  <si>
    <t>1998-12-01   6.72</t>
  </si>
  <si>
    <t>1999-01-01   6.79</t>
  </si>
  <si>
    <t>1999-02-01   6.81</t>
  </si>
  <si>
    <t>1999-03-01   7.04</t>
  </si>
  <si>
    <t>1999-04-01   6.92</t>
  </si>
  <si>
    <t>1999-05-01   7.15</t>
  </si>
  <si>
    <t>1999-06-01   7.55</t>
  </si>
  <si>
    <t>1999-07-01   7.63</t>
  </si>
  <si>
    <t>1999-08-01   7.94</t>
  </si>
  <si>
    <t>1999-09-01   7.82</t>
  </si>
  <si>
    <t>1999-10-01   7.85</t>
  </si>
  <si>
    <t>1999-11-01   7.74</t>
  </si>
  <si>
    <t>1999-12-01   7.91</t>
  </si>
  <si>
    <t>2000-01-01   8.21</t>
  </si>
  <si>
    <t>2000-02-01   8.33</t>
  </si>
  <si>
    <t>2000-03-01   8.24</t>
  </si>
  <si>
    <t>2000-04-01   8.15</t>
  </si>
  <si>
    <t>2000-05-01   8.52</t>
  </si>
  <si>
    <t>2000-06-01   8.29</t>
  </si>
  <si>
    <t>2000-07-01   8.15</t>
  </si>
  <si>
    <t>2000-08-01   8.03</t>
  </si>
  <si>
    <t>2000-09-01   7.91</t>
  </si>
  <si>
    <t>2000-10-01   7.80</t>
  </si>
  <si>
    <t>2000-11-01   7.75</t>
  </si>
  <si>
    <t>2000-12-01   7.38</t>
  </si>
  <si>
    <t>2001-01-01   7.03</t>
  </si>
  <si>
    <t>2001-02-01   7.05</t>
  </si>
  <si>
    <t>2001-03-01   6.95</t>
  </si>
  <si>
    <t>2001-04-01   7.08</t>
  </si>
  <si>
    <t>2001-05-01   7.15</t>
  </si>
  <si>
    <t>2001-06-01   7.16</t>
  </si>
  <si>
    <t>2001-07-01   7.13</t>
  </si>
  <si>
    <t>2001-08-01   6.95</t>
  </si>
  <si>
    <t>2001-09-01   6.82</t>
  </si>
  <si>
    <t>2001-10-01   6.62</t>
  </si>
  <si>
    <t>2001-11-01   6.66</t>
  </si>
  <si>
    <t>2001-12-01   7.07</t>
  </si>
  <si>
    <t>2002-01-01   7.00</t>
  </si>
  <si>
    <t>2002-02-01   6.89</t>
  </si>
  <si>
    <t>2002-03-01   7.01</t>
  </si>
  <si>
    <t>2002-04-01   6.99</t>
  </si>
  <si>
    <t>2002-05-01   6.81</t>
  </si>
  <si>
    <t>2002-06-01   6.65</t>
  </si>
  <si>
    <t>2002-07-01   6.49</t>
  </si>
  <si>
    <t>2002-08-01   6.29</t>
  </si>
  <si>
    <t>2002-09-01   6.09</t>
  </si>
  <si>
    <t>2002-10-01   6.11</t>
  </si>
  <si>
    <t>2002-11-01   6.07</t>
  </si>
  <si>
    <t>2002-12-01   6.05</t>
  </si>
  <si>
    <t>2003-01-01   5.92</t>
  </si>
  <si>
    <t>2003-02-01   5.84</t>
  </si>
  <si>
    <t>2003-03-01   5.75</t>
  </si>
  <si>
    <t>2003-04-01   5.81</t>
  </si>
  <si>
    <t>2003-05-01   5.48</t>
  </si>
  <si>
    <t>2003-06-01   5.23</t>
  </si>
  <si>
    <t>2003-07-01   5.63</t>
  </si>
  <si>
    <t>2003-08-01   6.26</t>
  </si>
  <si>
    <t>2003-09-01   6.15</t>
  </si>
  <si>
    <t>2003-10-01   5.95</t>
  </si>
  <si>
    <t>2003-11-01   5.93</t>
  </si>
  <si>
    <t>2003-12-01   5.88</t>
  </si>
  <si>
    <t>2004-01-01   5.74</t>
  </si>
  <si>
    <t>2004-02-01   5.64</t>
  </si>
  <si>
    <t>2004-03-01   5.45</t>
  </si>
  <si>
    <t>2004-04-01   5.83</t>
  </si>
  <si>
    <t>2004-05-01   6.27</t>
  </si>
  <si>
    <t>2004-06-01   6.29</t>
  </si>
  <si>
    <t>2004-07-01   6.06</t>
  </si>
  <si>
    <t>2004-08-01   5.87</t>
  </si>
  <si>
    <t>2004-09-01   5.75</t>
  </si>
  <si>
    <t>2004-10-01   5.72</t>
  </si>
  <si>
    <t>2004-11-01   5.73</t>
  </si>
  <si>
    <t>2004-12-01   5.75</t>
  </si>
  <si>
    <t>2005-01-01   5.71</t>
  </si>
  <si>
    <t>2005-02-01   5.63</t>
  </si>
  <si>
    <t>2005-03-01   5.93</t>
  </si>
  <si>
    <t>2005-04-01   5.86</t>
  </si>
  <si>
    <t>2005-05-01   5.72</t>
  </si>
  <si>
    <t>2005-06-01   5.58</t>
  </si>
  <si>
    <t>2005-07-01   5.70</t>
  </si>
  <si>
    <t>2005-08-01   5.82</t>
  </si>
  <si>
    <t>2005-09-01   5.77</t>
  </si>
  <si>
    <t>2005-10-01   6.07</t>
  </si>
  <si>
    <t>2005-11-01   6.33</t>
  </si>
  <si>
    <t>2005-12-01   6.27</t>
  </si>
  <si>
    <t>2006-01-01   6.15</t>
  </si>
  <si>
    <t>2006-02-01   6.25</t>
  </si>
  <si>
    <t>2006-03-01   6.32</t>
  </si>
  <si>
    <t>2006-04-01   6.51</t>
  </si>
  <si>
    <t>2006-05-01   6.60</t>
  </si>
  <si>
    <t>2006-06-01   6.68</t>
  </si>
  <si>
    <t>2006-07-01   6.76</t>
  </si>
  <si>
    <t>2006-08-01   6.52</t>
  </si>
  <si>
    <t>2006-09-01   6.40</t>
  </si>
  <si>
    <t>2006-10-01   6.36</t>
  </si>
  <si>
    <t>2006-11-01   6.24</t>
  </si>
  <si>
    <t>http://research.stlouisfed.org/fred2/series/MORTG?&amp;cid=114</t>
  </si>
  <si>
    <t>Source:</t>
  </si>
  <si>
    <t>30-yr conventional mortgage</t>
  </si>
  <si>
    <t>Federal Land Bank</t>
  </si>
  <si>
    <t>10-yr. avg. use values (use 30-yr mortgage rate)</t>
  </si>
  <si>
    <t>Average, Grades 5-7</t>
  </si>
  <si>
    <t>CATTLE</t>
  </si>
  <si>
    <t>Market Receipts Less Expenses per Pasture Acre</t>
  </si>
  <si>
    <t>Total Revenues Less Expenses per Planted Acre</t>
  </si>
  <si>
    <t>General PPI to inflate Overhead Expenses</t>
  </si>
  <si>
    <t>Corn Operating Expenses ($ per planted acre)</t>
  </si>
  <si>
    <t>Corn Overhead Expenses ($ per planted acre)</t>
  </si>
  <si>
    <t>Soybeans Operating Expenses ($ per planted acre)</t>
  </si>
  <si>
    <t>Soybeans Overhead Expenses ($ per planted acre)</t>
  </si>
  <si>
    <t>Wheat Operating Expenses ($ per planted acre)</t>
  </si>
  <si>
    <t>Wheat Overhead Expenses ($ per planted acre)</t>
  </si>
  <si>
    <t>Sorghum Operating Expenses ($ per planted acre)</t>
  </si>
  <si>
    <t>Sorghum Overhead Expenses ($ per planted acre)</t>
  </si>
  <si>
    <t>Cotton Operating Expenses ($ per planted acre)</t>
  </si>
  <si>
    <t>Cotton Overhead Expenses ($ per planted acre)</t>
  </si>
  <si>
    <t>Rice Operating Expenses ($ per planted acre)</t>
  </si>
  <si>
    <t>Rice Overhead Expenses ($ per planted acre)</t>
  </si>
  <si>
    <t>CORN MARKET RECEIPTS</t>
  </si>
  <si>
    <t>SOYBEAN MARKET RECEIPTS</t>
  </si>
  <si>
    <t>WHEAT MARKET RECEIPTS</t>
  </si>
  <si>
    <t>SORGHUM MARKET RECEIPTS</t>
  </si>
  <si>
    <t>COTTON MARKET RECEIPTS</t>
  </si>
  <si>
    <t>RICE MARKET RECEIPTS</t>
  </si>
  <si>
    <t xml:space="preserve">  Beef Cows (thousand head)</t>
  </si>
  <si>
    <t xml:space="preserve">  Cattle Price (dollars per cwt.)</t>
  </si>
  <si>
    <t xml:space="preserve">  Calf Price (dollars per cwt.)</t>
  </si>
  <si>
    <t xml:space="preserve">  Cattle Marketings (thousand head)</t>
  </si>
  <si>
    <t xml:space="preserve">  Calf Marketings (thousand head)</t>
  </si>
  <si>
    <t>Expenses (dollars per cow)</t>
  </si>
  <si>
    <t>Pasture Acres per Beef Cow (2002 Census of Agriculture)</t>
  </si>
  <si>
    <t>Market Receipts per Beef Cow</t>
  </si>
  <si>
    <t>Total Corn Market Returns (Million Dollars)</t>
  </si>
  <si>
    <t>Total Soybean Market Returns (Million Dollars)</t>
  </si>
  <si>
    <t>Total Wheat Market Returns (Million Dollars)</t>
  </si>
  <si>
    <t>Total Sorghum Market Returns (Million Dollars)</t>
  </si>
  <si>
    <t>Total Cotton Market Returns (Million Dollars)</t>
  </si>
  <si>
    <t>Total Rice Market Returns (Million Dollars)</t>
  </si>
  <si>
    <t>GOVERNMENT PAYMENTS (Million Dollars)</t>
  </si>
  <si>
    <t>Total Planted Acreage (Million Acres)</t>
  </si>
  <si>
    <t>CRP Acreage (Million Acres)</t>
  </si>
  <si>
    <t>Long-term real estate loan rate charged by banks,</t>
  </si>
  <si>
    <t xml:space="preserve">  10th Reserve District</t>
  </si>
  <si>
    <t>All Grade 1-4 Land</t>
  </si>
  <si>
    <t>Total Land Area, Grades 1-4 (1,000 Acres)</t>
  </si>
  <si>
    <t xml:space="preserve">  Land Area, Grade 1 (1,000 Acres)</t>
  </si>
  <si>
    <t xml:space="preserve">  Land Area, Grade 2 (1,000 Acres)</t>
  </si>
  <si>
    <t xml:space="preserve">  Land Area, Grade 3 (1,000 Acres)</t>
  </si>
  <si>
    <t xml:space="preserve">  Land Area, Grade 4 (1,000 Acres)</t>
  </si>
  <si>
    <t>% of Grade 1-4 Land in Grade 1</t>
  </si>
  <si>
    <t>% of Grade 1-4 Land in Grade 2</t>
  </si>
  <si>
    <t>% of Grade 1-4 Land in Grade 3</t>
  </si>
  <si>
    <t>% of Grade 1-4 Land in Grade 4</t>
  </si>
  <si>
    <t>Historical Use Values, State Tax Commission</t>
  </si>
  <si>
    <t xml:space="preserve">  Grade 1 Land</t>
  </si>
  <si>
    <t xml:space="preserve">  Grade 2 Land</t>
  </si>
  <si>
    <t xml:space="preserve">  Grade 3 Land</t>
  </si>
  <si>
    <t xml:space="preserve">  Grade 4 Land</t>
  </si>
  <si>
    <t>Calculated Use Values, University of Missouri</t>
  </si>
  <si>
    <t>All Grade 5-7 Land</t>
  </si>
  <si>
    <t>Total Land Area, Grades 5-7 (1,000 Acres)</t>
  </si>
  <si>
    <t xml:space="preserve">  Land Area, Grade 5 (1,000 Acres)</t>
  </si>
  <si>
    <t xml:space="preserve">  Land Area, Grade 6 (1,000 Acres)</t>
  </si>
  <si>
    <t xml:space="preserve">  Land Area, Grade 7 (1,000 Acres)</t>
  </si>
  <si>
    <t>% of Grade 5-7 Land in Grade 5</t>
  </si>
  <si>
    <t>% of Grade 5-7 Land in Grade 6</t>
  </si>
  <si>
    <t>% of Grade 5-7 Land in Grade 7</t>
  </si>
  <si>
    <t xml:space="preserve">  Grade 5 Land</t>
  </si>
  <si>
    <t xml:space="preserve">  Grade 6 Land</t>
  </si>
  <si>
    <t xml:space="preserve">  Grade 7 Land</t>
  </si>
  <si>
    <t>This model was built and is maintained by</t>
  </si>
  <si>
    <t>Agricultural Land Use Valuation Model</t>
  </si>
  <si>
    <t>Model Version 2007.1</t>
  </si>
  <si>
    <t>(Dollars per Acre)</t>
  </si>
  <si>
    <t>Agriculture Real Estate Loan Rate, 10th Fed. Reserve (%)</t>
  </si>
  <si>
    <t xml:space="preserve">Missouri Cattle Returns ($ per Pasture Acre)  </t>
  </si>
  <si>
    <t xml:space="preserve">Missouri Cropland Returns ($ per Planted Acre)   </t>
  </si>
  <si>
    <t>Missouri Agricultural Use Values</t>
  </si>
  <si>
    <t>November 2007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</si>
</sst>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0.000"/>
    <numFmt numFmtId="171" formatCode="#,##0.0"/>
    <numFmt numFmtId="172" formatCode="0.00000"/>
    <numFmt numFmtId="173" formatCode="0.0000"/>
    <numFmt numFmtId="174" formatCode="0.0000000"/>
    <numFmt numFmtId="175" formatCode="0.000000"/>
    <numFmt numFmtId="176" formatCode="&quot;$&quot;#,##0.00"/>
    <numFmt numFmtId="177" formatCode="&quot;$&quot;#,##0.0"/>
    <numFmt numFmtId="178" formatCode="&quot;$&quot;#,##0"/>
    <numFmt numFmtId="179" formatCode="&quot;$&quot;#,##0.000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.000%"/>
    <numFmt numFmtId="184" formatCode="_(* #,##0.0_);_(* \(#,##0.0\);_(* &quot;-&quot;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26"/>
      <color indexed="51"/>
      <name val="Times New Roman"/>
      <family val="1"/>
    </font>
    <font>
      <sz val="9.75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43" fontId="0" fillId="0" borderId="0" xfId="15" applyAlignment="1">
      <alignment/>
    </xf>
    <xf numFmtId="182" fontId="0" fillId="0" borderId="0" xfId="15" applyNumberFormat="1" applyAlignment="1">
      <alignment/>
    </xf>
    <xf numFmtId="3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University of Missouri, Calculated Ag Use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'Use Values'!$A$45</c:f>
              <c:strCache>
                <c:ptCount val="1"/>
                <c:pt idx="0">
                  <c:v>  Grade 1 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Values'!$B$45:$N$45</c:f>
              <c:numCache>
                <c:ptCount val="13"/>
                <c:pt idx="0">
                  <c:v>717.7481906596248</c:v>
                </c:pt>
                <c:pt idx="1">
                  <c:v>866.2034058402403</c:v>
                </c:pt>
                <c:pt idx="2">
                  <c:v>947.5732315196421</c:v>
                </c:pt>
                <c:pt idx="3">
                  <c:v>857.4860510996202</c:v>
                </c:pt>
                <c:pt idx="4">
                  <c:v>790.1447499934933</c:v>
                </c:pt>
                <c:pt idx="5">
                  <c:v>800.3816584718925</c:v>
                </c:pt>
                <c:pt idx="6">
                  <c:v>834.9905225810227</c:v>
                </c:pt>
                <c:pt idx="7">
                  <c:v>819.0445156287082</c:v>
                </c:pt>
                <c:pt idx="8">
                  <c:v>922.7167687910996</c:v>
                </c:pt>
                <c:pt idx="9">
                  <c:v>1031.6072138306038</c:v>
                </c:pt>
                <c:pt idx="10">
                  <c:v>1059.8426321841935</c:v>
                </c:pt>
                <c:pt idx="11">
                  <c:v>1088.8023230218446</c:v>
                </c:pt>
                <c:pt idx="12">
                  <c:v>1215.951150561406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'Use Values'!$A$46</c:f>
              <c:strCache>
                <c:ptCount val="1"/>
                <c:pt idx="0">
                  <c:v>  Grade 2 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Values'!$B$46:$N$46</c:f>
              <c:numCache>
                <c:ptCount val="13"/>
                <c:pt idx="0">
                  <c:v>605.3491451424576</c:v>
                </c:pt>
                <c:pt idx="1">
                  <c:v>730.5563400487036</c:v>
                </c:pt>
                <c:pt idx="2">
                  <c:v>779.2226573917869</c:v>
                </c:pt>
                <c:pt idx="3">
                  <c:v>705.1408135946116</c:v>
                </c:pt>
                <c:pt idx="4">
                  <c:v>649.7637030403346</c:v>
                </c:pt>
                <c:pt idx="5">
                  <c:v>658.1818714337389</c:v>
                </c:pt>
                <c:pt idx="6">
                  <c:v>686.6419525793182</c:v>
                </c:pt>
                <c:pt idx="7">
                  <c:v>673.5289925474656</c:v>
                </c:pt>
                <c:pt idx="8">
                  <c:v>758.7823174830363</c:v>
                </c:pt>
                <c:pt idx="9">
                  <c:v>848.3267443683137</c:v>
                </c:pt>
                <c:pt idx="10">
                  <c:v>871.5457178367478</c:v>
                </c:pt>
                <c:pt idx="11">
                  <c:v>895.3602859367453</c:v>
                </c:pt>
                <c:pt idx="12">
                  <c:v>999.9192202586181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'Use Values'!$A$47</c:f>
              <c:strCache>
                <c:ptCount val="1"/>
                <c:pt idx="0">
                  <c:v>  Grade 3 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Values'!$B$47:$N$47</c:f>
              <c:numCache>
                <c:ptCount val="13"/>
                <c:pt idx="0">
                  <c:v>477.6959434479606</c:v>
                </c:pt>
                <c:pt idx="1">
                  <c:v>576.50002961403</c:v>
                </c:pt>
                <c:pt idx="2">
                  <c:v>591.6320176493197</c:v>
                </c:pt>
                <c:pt idx="3">
                  <c:v>535.3846918033162</c:v>
                </c:pt>
                <c:pt idx="4">
                  <c:v>493.33910786395774</c:v>
                </c:pt>
                <c:pt idx="5">
                  <c:v>499.7306801626537</c:v>
                </c:pt>
                <c:pt idx="6">
                  <c:v>521.3392602917045</c:v>
                </c:pt>
                <c:pt idx="7">
                  <c:v>511.3831239712239</c:v>
                </c:pt>
                <c:pt idx="8">
                  <c:v>576.1125003111943</c:v>
                </c:pt>
                <c:pt idx="9">
                  <c:v>644.0999355389049</c:v>
                </c:pt>
                <c:pt idx="10">
                  <c:v>661.7291561353086</c:v>
                </c:pt>
                <c:pt idx="11">
                  <c:v>679.8105874704918</c:v>
                </c:pt>
                <c:pt idx="12">
                  <c:v>759.1979264926545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'Use Values'!$A$48</c:f>
              <c:strCache>
                <c:ptCount val="1"/>
                <c:pt idx="0">
                  <c:v>  Grade 4 Land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Values'!$B$48:$N$48</c:f>
              <c:numCache>
                <c:ptCount val="13"/>
                <c:pt idx="0">
                  <c:v>328.36578297515274</c:v>
                </c:pt>
                <c:pt idx="1">
                  <c:v>396.2832136338459</c:v>
                </c:pt>
                <c:pt idx="2">
                  <c:v>370.3712630812815</c:v>
                </c:pt>
                <c:pt idx="3">
                  <c:v>335.159522511019</c:v>
                </c:pt>
                <c:pt idx="4">
                  <c:v>308.83830329694916</c:v>
                </c:pt>
                <c:pt idx="5">
                  <c:v>312.83953148393766</c:v>
                </c:pt>
                <c:pt idx="6">
                  <c:v>326.36685400375</c:v>
                </c:pt>
                <c:pt idx="7">
                  <c:v>320.13415077873367</c:v>
                </c:pt>
                <c:pt idx="8">
                  <c:v>360.6557928777395</c:v>
                </c:pt>
                <c:pt idx="9">
                  <c:v>403.21703281703805</c:v>
                </c:pt>
                <c:pt idx="10">
                  <c:v>414.25321156438014</c:v>
                </c:pt>
                <c:pt idx="11">
                  <c:v>425.5724815872184</c:v>
                </c:pt>
                <c:pt idx="12">
                  <c:v>475.2702466661333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'Use Values'!$A$49</c:f>
              <c:strCache>
                <c:ptCount val="1"/>
                <c:pt idx="0">
                  <c:v>  Grade 5 Land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Values'!$B$49:$N$49</c:f>
              <c:numCache>
                <c:ptCount val="13"/>
                <c:pt idx="0">
                  <c:v>232.2966289111318</c:v>
                </c:pt>
                <c:pt idx="1">
                  <c:v>215.3852795288543</c:v>
                </c:pt>
                <c:pt idx="2">
                  <c:v>196.93717720132864</c:v>
                </c:pt>
                <c:pt idx="3">
                  <c:v>189.61311474371826</c:v>
                </c:pt>
                <c:pt idx="4">
                  <c:v>194.76438570532437</c:v>
                </c:pt>
                <c:pt idx="5">
                  <c:v>212.75921192418537</c:v>
                </c:pt>
                <c:pt idx="6">
                  <c:v>206.37185620893936</c:v>
                </c:pt>
                <c:pt idx="7">
                  <c:v>183.9958032967973</c:v>
                </c:pt>
                <c:pt idx="8">
                  <c:v>187.56513062117634</c:v>
                </c:pt>
                <c:pt idx="9">
                  <c:v>195.1617537744225</c:v>
                </c:pt>
                <c:pt idx="10">
                  <c:v>204.70681786193256</c:v>
                </c:pt>
                <c:pt idx="11">
                  <c:v>200.97352419316022</c:v>
                </c:pt>
                <c:pt idx="12">
                  <c:v>200.17519657156606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'Use Values'!$A$50</c:f>
              <c:strCache>
                <c:ptCount val="1"/>
                <c:pt idx="0">
                  <c:v>  Grade 6 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Values'!$B$50:$N$50</c:f>
              <c:numCache>
                <c:ptCount val="13"/>
                <c:pt idx="0">
                  <c:v>136.64507583007753</c:v>
                </c:pt>
                <c:pt idx="1">
                  <c:v>126.69722325226724</c:v>
                </c:pt>
                <c:pt idx="2">
                  <c:v>151.49013630871434</c:v>
                </c:pt>
                <c:pt idx="3">
                  <c:v>145.8562421105525</c:v>
                </c:pt>
                <c:pt idx="4">
                  <c:v>149.8187582348649</c:v>
                </c:pt>
                <c:pt idx="5">
                  <c:v>163.66093224937336</c:v>
                </c:pt>
                <c:pt idx="6">
                  <c:v>158.74758169918414</c:v>
                </c:pt>
                <c:pt idx="7">
                  <c:v>141.5352333052287</c:v>
                </c:pt>
                <c:pt idx="8">
                  <c:v>144.28086970859718</c:v>
                </c:pt>
                <c:pt idx="9">
                  <c:v>150.12442598032501</c:v>
                </c:pt>
                <c:pt idx="10">
                  <c:v>157.46678297071736</c:v>
                </c:pt>
                <c:pt idx="11">
                  <c:v>154.59501861012325</c:v>
                </c:pt>
                <c:pt idx="12">
                  <c:v>153.98092043966622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'Use Values'!$A$51</c:f>
              <c:strCache>
                <c:ptCount val="1"/>
                <c:pt idx="0">
                  <c:v>  Grade 7 Land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Values'!$B$51:$N$51</c:f>
              <c:numCache>
                <c:ptCount val="13"/>
                <c:pt idx="0">
                  <c:v>72.52700178673345</c:v>
                </c:pt>
                <c:pt idx="1">
                  <c:v>67.24698772620339</c:v>
                </c:pt>
                <c:pt idx="2">
                  <c:v>75.74506815435717</c:v>
                </c:pt>
                <c:pt idx="3">
                  <c:v>72.92812105527625</c:v>
                </c:pt>
                <c:pt idx="4">
                  <c:v>74.90937911743245</c:v>
                </c:pt>
                <c:pt idx="5">
                  <c:v>81.83046612468668</c:v>
                </c:pt>
                <c:pt idx="6">
                  <c:v>79.37379084959207</c:v>
                </c:pt>
                <c:pt idx="7">
                  <c:v>70.76761665261435</c:v>
                </c:pt>
                <c:pt idx="8">
                  <c:v>72.14043485429859</c:v>
                </c:pt>
                <c:pt idx="9">
                  <c:v>75.06221299016251</c:v>
                </c:pt>
                <c:pt idx="10">
                  <c:v>78.73339148535868</c:v>
                </c:pt>
                <c:pt idx="11">
                  <c:v>77.29750930506162</c:v>
                </c:pt>
                <c:pt idx="12">
                  <c:v>76.99046021983311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53502"/>
        <c:crosses val="autoZero"/>
        <c:auto val="1"/>
        <c:lblOffset val="100"/>
        <c:tickLblSkip val="4"/>
        <c:tickMarkSkip val="4"/>
        <c:noMultiLvlLbl val="0"/>
      </c:catAx>
      <c:valAx>
        <c:axId val="185350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Dollars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248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Missouri Agricultural Returns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275"/>
          <c:w val="0.921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'Use Values'!$A$31</c:f>
              <c:strCache>
                <c:ptCount val="1"/>
                <c:pt idx="0">
                  <c:v>Missouri Cropland Returns ($ per Planted Acre)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Values'!$B$31:$N$31</c:f>
              <c:numCache>
                <c:ptCount val="13"/>
                <c:pt idx="0">
                  <c:v>52.446856927912954</c:v>
                </c:pt>
                <c:pt idx="1">
                  <c:v>86.84977793526723</c:v>
                </c:pt>
                <c:pt idx="2">
                  <c:v>54.36646953093547</c:v>
                </c:pt>
                <c:pt idx="3">
                  <c:v>4.2991934238682825</c:v>
                </c:pt>
                <c:pt idx="4">
                  <c:v>-8.416286793210539</c:v>
                </c:pt>
                <c:pt idx="5">
                  <c:v>27.494676738539617</c:v>
                </c:pt>
                <c:pt idx="6">
                  <c:v>29.210958131918485</c:v>
                </c:pt>
                <c:pt idx="7">
                  <c:v>44.89639441604624</c:v>
                </c:pt>
                <c:pt idx="8">
                  <c:v>76.97999144228402</c:v>
                </c:pt>
                <c:pt idx="9">
                  <c:v>89.63663454720326</c:v>
                </c:pt>
                <c:pt idx="10">
                  <c:v>51.713642590907</c:v>
                </c:pt>
                <c:pt idx="11">
                  <c:v>93.53897160318935</c:v>
                </c:pt>
                <c:pt idx="12">
                  <c:v>102.19834940584481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'Use Values'!$A$32</c:f>
              <c:strCache>
                <c:ptCount val="1"/>
                <c:pt idx="0">
                  <c:v>Missouri Cattle Returns ($ per Pasture Acre)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'Use Values'!$B$29:$N$29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'Use Values'!$B$32:$N$32</c:f>
              <c:numCache>
                <c:ptCount val="13"/>
                <c:pt idx="0">
                  <c:v>-1.3709828178531294</c:v>
                </c:pt>
                <c:pt idx="1">
                  <c:v>-12.614222839202725</c:v>
                </c:pt>
                <c:pt idx="2">
                  <c:v>10.539731490955596</c:v>
                </c:pt>
                <c:pt idx="3">
                  <c:v>3.5021358817815993</c:v>
                </c:pt>
                <c:pt idx="4">
                  <c:v>12.564220302235864</c:v>
                </c:pt>
                <c:pt idx="5">
                  <c:v>25.059151294158553</c:v>
                </c:pt>
                <c:pt idx="6">
                  <c:v>10.513916265244708</c:v>
                </c:pt>
                <c:pt idx="7">
                  <c:v>2.5761027245980848</c:v>
                </c:pt>
                <c:pt idx="8">
                  <c:v>21.01223471168228</c:v>
                </c:pt>
                <c:pt idx="9">
                  <c:v>23.545931782676583</c:v>
                </c:pt>
                <c:pt idx="10">
                  <c:v>26.619642683665017</c:v>
                </c:pt>
                <c:pt idx="11">
                  <c:v>16.085978211728953</c:v>
                </c:pt>
                <c:pt idx="12">
                  <c:v>14.261620549839131</c:v>
                </c:pt>
              </c:numCache>
            </c:numRef>
          </c:val>
          <c:smooth val="0"/>
        </c:ser>
        <c:marker val="1"/>
        <c:axId val="16681519"/>
        <c:axId val="15915944"/>
      </c:lineChart>
      <c:catAx>
        <c:axId val="16681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915944"/>
        <c:crosses val="autoZero"/>
        <c:auto val="1"/>
        <c:lblOffset val="100"/>
        <c:tickLblSkip val="4"/>
        <c:tickMarkSkip val="4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Dollars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16681519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68"/>
          <c:y val="0.87075"/>
          <c:w val="0.55825"/>
          <c:h val="0.1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STC!$S$20:$AB$20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STC!$S$21:$AB$21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5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23</xdr:row>
      <xdr:rowOff>28575</xdr:rowOff>
    </xdr:from>
    <xdr:to>
      <xdr:col>17</xdr:col>
      <xdr:colOff>19050</xdr:colOff>
      <xdr:row>37</xdr:row>
      <xdr:rowOff>66675</xdr:rowOff>
    </xdr:to>
    <xdr:pic>
      <xdr:nvPicPr>
        <xdr:cNvPr id="1" name="Picture 1" descr="Missouri Beef T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524375"/>
          <a:ext cx="32575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19050</xdr:rowOff>
    </xdr:from>
    <xdr:to>
      <xdr:col>4</xdr:col>
      <xdr:colOff>561975</xdr:colOff>
      <xdr:row>37</xdr:row>
      <xdr:rowOff>66675</xdr:rowOff>
    </xdr:to>
    <xdr:pic>
      <xdr:nvPicPr>
        <xdr:cNvPr id="2" name="Picture 2" descr="Aerial view of a central Missouri fie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514850"/>
          <a:ext cx="29813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27</xdr:row>
      <xdr:rowOff>66675</xdr:rowOff>
    </xdr:from>
    <xdr:to>
      <xdr:col>11</xdr:col>
      <xdr:colOff>409575</xdr:colOff>
      <xdr:row>36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5305425"/>
          <a:ext cx="4114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17</xdr:col>
      <xdr:colOff>9525</xdr:colOff>
      <xdr:row>6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10363200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9525</xdr:rowOff>
    </xdr:from>
    <xdr:to>
      <xdr:col>4</xdr:col>
      <xdr:colOff>276225</xdr:colOff>
      <xdr:row>77</xdr:row>
      <xdr:rowOff>9525</xdr:rowOff>
    </xdr:to>
    <xdr:graphicFrame>
      <xdr:nvGraphicFramePr>
        <xdr:cNvPr id="1" name="Chart 2"/>
        <xdr:cNvGraphicFramePr/>
      </xdr:nvGraphicFramePr>
      <xdr:xfrm>
        <a:off x="19050" y="5886450"/>
        <a:ext cx="53244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54</xdr:row>
      <xdr:rowOff>0</xdr:rowOff>
    </xdr:from>
    <xdr:to>
      <xdr:col>13</xdr:col>
      <xdr:colOff>571500</xdr:colOff>
      <xdr:row>77</xdr:row>
      <xdr:rowOff>0</xdr:rowOff>
    </xdr:to>
    <xdr:graphicFrame>
      <xdr:nvGraphicFramePr>
        <xdr:cNvPr id="2" name="Chart 3"/>
        <xdr:cNvGraphicFramePr/>
      </xdr:nvGraphicFramePr>
      <xdr:xfrm>
        <a:off x="5334000" y="5876925"/>
        <a:ext cx="55340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27</xdr:row>
      <xdr:rowOff>66675</xdr:rowOff>
    </xdr:from>
    <xdr:to>
      <xdr:col>35</xdr:col>
      <xdr:colOff>209550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6478250" y="4438650"/>
        <a:ext cx="74390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2"/>
  <sheetViews>
    <sheetView workbookViewId="0" topLeftCell="W1">
      <selection activeCell="AL12" sqref="AL12"/>
    </sheetView>
  </sheetViews>
  <sheetFormatPr defaultColWidth="9.140625" defaultRowHeight="12.75"/>
  <sheetData>
    <row r="1" ht="15">
      <c r="A1" s="3" t="s">
        <v>20</v>
      </c>
    </row>
    <row r="2" spans="1:13" ht="15">
      <c r="A2" s="3" t="s">
        <v>21</v>
      </c>
      <c r="J2" s="2" t="s">
        <v>462</v>
      </c>
      <c r="M2" t="s">
        <v>461</v>
      </c>
    </row>
    <row r="3" ht="15">
      <c r="A3" s="3" t="s">
        <v>22</v>
      </c>
    </row>
    <row r="4" spans="1:38" ht="15">
      <c r="A4" s="3" t="s">
        <v>23</v>
      </c>
      <c r="L4">
        <v>1980</v>
      </c>
      <c r="M4">
        <f>L4+1</f>
        <v>1981</v>
      </c>
      <c r="N4">
        <f aca="true" t="shared" si="0" ref="N4:AL4">M4+1</f>
        <v>1982</v>
      </c>
      <c r="O4">
        <f t="shared" si="0"/>
        <v>1983</v>
      </c>
      <c r="P4">
        <f t="shared" si="0"/>
        <v>1984</v>
      </c>
      <c r="Q4">
        <f t="shared" si="0"/>
        <v>1985</v>
      </c>
      <c r="R4">
        <f t="shared" si="0"/>
        <v>1986</v>
      </c>
      <c r="S4">
        <f t="shared" si="0"/>
        <v>1987</v>
      </c>
      <c r="T4">
        <f t="shared" si="0"/>
        <v>1988</v>
      </c>
      <c r="U4">
        <f t="shared" si="0"/>
        <v>1989</v>
      </c>
      <c r="V4">
        <f t="shared" si="0"/>
        <v>1990</v>
      </c>
      <c r="W4">
        <f t="shared" si="0"/>
        <v>1991</v>
      </c>
      <c r="X4">
        <f t="shared" si="0"/>
        <v>1992</v>
      </c>
      <c r="Y4">
        <f t="shared" si="0"/>
        <v>1993</v>
      </c>
      <c r="Z4">
        <f t="shared" si="0"/>
        <v>1994</v>
      </c>
      <c r="AA4">
        <f t="shared" si="0"/>
        <v>1995</v>
      </c>
      <c r="AB4">
        <f t="shared" si="0"/>
        <v>1996</v>
      </c>
      <c r="AC4">
        <f t="shared" si="0"/>
        <v>1997</v>
      </c>
      <c r="AD4">
        <f t="shared" si="0"/>
        <v>1998</v>
      </c>
      <c r="AE4">
        <f t="shared" si="0"/>
        <v>1999</v>
      </c>
      <c r="AF4">
        <f t="shared" si="0"/>
        <v>2000</v>
      </c>
      <c r="AG4">
        <f t="shared" si="0"/>
        <v>2001</v>
      </c>
      <c r="AH4">
        <f t="shared" si="0"/>
        <v>2002</v>
      </c>
      <c r="AI4">
        <f t="shared" si="0"/>
        <v>2003</v>
      </c>
      <c r="AJ4">
        <f t="shared" si="0"/>
        <v>2004</v>
      </c>
      <c r="AK4">
        <f t="shared" si="0"/>
        <v>2005</v>
      </c>
      <c r="AL4">
        <f t="shared" si="0"/>
        <v>2006</v>
      </c>
    </row>
    <row r="5" spans="1:38" ht="15">
      <c r="A5" s="3" t="s">
        <v>24</v>
      </c>
      <c r="I5" t="s">
        <v>463</v>
      </c>
      <c r="L5" s="1">
        <f>AVERAGE(F120:F131)</f>
        <v>13.770000000000001</v>
      </c>
      <c r="M5" s="1">
        <f>AVERAGE(F132:F143)</f>
        <v>16.632499999999997</v>
      </c>
      <c r="N5" s="1">
        <f>AVERAGE(F144:F155)</f>
        <v>16.08416666666667</v>
      </c>
      <c r="O5" s="1">
        <f>AVERAGE(F156:F167)</f>
        <v>13.2275</v>
      </c>
      <c r="P5" s="1">
        <f>AVERAGE(F168:F179)</f>
        <v>13.87</v>
      </c>
      <c r="Q5" s="1">
        <f>AVERAGE(F180:F191)</f>
        <v>12.424166666666665</v>
      </c>
      <c r="R5" s="1">
        <f>AVERAGE(F192:F203)</f>
        <v>10.1775</v>
      </c>
      <c r="S5" s="1">
        <f>AVERAGE(F204:F215)</f>
        <v>10.195833333333335</v>
      </c>
      <c r="T5" s="1">
        <f>AVERAGE(F216:F227)</f>
        <v>10.338333333333333</v>
      </c>
      <c r="U5" s="1">
        <f>AVERAGE(F228:F239)</f>
        <v>10.324166666666665</v>
      </c>
      <c r="V5" s="1">
        <f>AVERAGE(F240:F251)</f>
        <v>10.13</v>
      </c>
      <c r="W5" s="1">
        <f>AVERAGE(F252:F263)</f>
        <v>9.249166666666667</v>
      </c>
      <c r="X5" s="1">
        <f>AVERAGE(F264:F275)</f>
        <v>8.400833333333333</v>
      </c>
      <c r="Y5" s="1">
        <f>AVERAGE(F276:F287)</f>
        <v>7.329999999999999</v>
      </c>
      <c r="Z5" s="1">
        <f>AVERAGE(F288:F299)</f>
        <v>8.355833333333335</v>
      </c>
      <c r="AA5" s="1">
        <f>AVERAGE(F300:F311)</f>
        <v>7.955000000000001</v>
      </c>
      <c r="AB5" s="1">
        <f>AVERAGE(F312:F323)</f>
        <v>7.805833333333333</v>
      </c>
      <c r="AC5" s="1">
        <f>AVERAGE(F324:F335)</f>
        <v>7.595833333333334</v>
      </c>
      <c r="AD5" s="1">
        <f>AVERAGE(F336:F347)</f>
        <v>6.944166666666667</v>
      </c>
      <c r="AE5" s="1">
        <f>AVERAGE(F348:F359)</f>
        <v>7.429166666666666</v>
      </c>
      <c r="AF5" s="1">
        <f>AVERAGE(F360:F371)</f>
        <v>8.063333333333333</v>
      </c>
      <c r="AG5" s="1">
        <f>AVERAGE(F372:F383)</f>
        <v>6.972499999999999</v>
      </c>
      <c r="AH5" s="1">
        <f>AVERAGE(F384:F395)</f>
        <v>6.5375000000000005</v>
      </c>
      <c r="AI5" s="1">
        <f>AVERAGE(F396:F407)</f>
        <v>5.819166666666667</v>
      </c>
      <c r="AJ5" s="1">
        <f>AVERAGE(F408:F419)</f>
        <v>5.841666666666666</v>
      </c>
      <c r="AK5" s="1">
        <f>AVERAGE(F420:F431)</f>
        <v>5.865833333333334</v>
      </c>
      <c r="AL5" s="1">
        <f>AVERAGE(F432:F443)</f>
        <v>6.435454545454545</v>
      </c>
    </row>
    <row r="6" spans="1:36" ht="15">
      <c r="A6" s="3" t="s">
        <v>25</v>
      </c>
      <c r="I6" t="s">
        <v>464</v>
      </c>
      <c r="T6" s="1">
        <v>11.255</v>
      </c>
      <c r="U6" s="1">
        <v>11.815</v>
      </c>
      <c r="V6" s="1">
        <v>11.4325</v>
      </c>
      <c r="W6" s="1">
        <v>10.455</v>
      </c>
      <c r="X6" s="1">
        <v>9.1425</v>
      </c>
      <c r="Y6" s="1">
        <v>8.465</v>
      </c>
      <c r="Z6" s="1">
        <v>9.0125</v>
      </c>
      <c r="AA6" s="1">
        <v>9.8475</v>
      </c>
      <c r="AB6" s="1">
        <v>9.345</v>
      </c>
      <c r="AC6" s="1">
        <v>9.3975</v>
      </c>
      <c r="AD6" s="1">
        <v>9.0525</v>
      </c>
      <c r="AE6" s="1">
        <v>8.98</v>
      </c>
      <c r="AF6" s="1">
        <v>9.6475</v>
      </c>
      <c r="AG6">
        <v>8.2275</v>
      </c>
      <c r="AH6">
        <v>7.48</v>
      </c>
      <c r="AI6">
        <v>6.85</v>
      </c>
      <c r="AJ6">
        <v>6.8975</v>
      </c>
    </row>
    <row r="7" ht="15">
      <c r="A7" s="3" t="s">
        <v>26</v>
      </c>
    </row>
    <row r="8" ht="15">
      <c r="A8" s="3" t="s">
        <v>27</v>
      </c>
    </row>
    <row r="9" ht="15">
      <c r="A9" s="3" t="s">
        <v>28</v>
      </c>
    </row>
    <row r="10" ht="15">
      <c r="A10" s="3" t="s">
        <v>29</v>
      </c>
    </row>
    <row r="11" ht="15">
      <c r="A11" s="3" t="s">
        <v>30</v>
      </c>
    </row>
    <row r="12" spans="1:38" ht="15">
      <c r="A12" s="3" t="s">
        <v>31</v>
      </c>
      <c r="L12">
        <f>L5/100</f>
        <v>0.13770000000000002</v>
      </c>
      <c r="M12">
        <f aca="true" t="shared" si="1" ref="M12:AL12">M5/100</f>
        <v>0.16632499999999997</v>
      </c>
      <c r="N12">
        <f t="shared" si="1"/>
        <v>0.1608416666666667</v>
      </c>
      <c r="O12">
        <f t="shared" si="1"/>
        <v>0.132275</v>
      </c>
      <c r="P12">
        <f t="shared" si="1"/>
        <v>0.1387</v>
      </c>
      <c r="Q12">
        <f t="shared" si="1"/>
        <v>0.12424166666666664</v>
      </c>
      <c r="R12">
        <f t="shared" si="1"/>
        <v>0.101775</v>
      </c>
      <c r="S12">
        <f t="shared" si="1"/>
        <v>0.10195833333333335</v>
      </c>
      <c r="T12">
        <f t="shared" si="1"/>
        <v>0.10338333333333333</v>
      </c>
      <c r="U12">
        <f t="shared" si="1"/>
        <v>0.10324166666666665</v>
      </c>
      <c r="V12">
        <f t="shared" si="1"/>
        <v>0.1013</v>
      </c>
      <c r="W12">
        <f t="shared" si="1"/>
        <v>0.09249166666666668</v>
      </c>
      <c r="X12">
        <f t="shared" si="1"/>
        <v>0.08400833333333332</v>
      </c>
      <c r="Y12">
        <f t="shared" si="1"/>
        <v>0.07329999999999999</v>
      </c>
      <c r="Z12">
        <f t="shared" si="1"/>
        <v>0.08355833333333335</v>
      </c>
      <c r="AA12">
        <f t="shared" si="1"/>
        <v>0.07955000000000001</v>
      </c>
      <c r="AB12">
        <f t="shared" si="1"/>
        <v>0.07805833333333333</v>
      </c>
      <c r="AC12">
        <f t="shared" si="1"/>
        <v>0.07595833333333334</v>
      </c>
      <c r="AD12">
        <f t="shared" si="1"/>
        <v>0.06944166666666667</v>
      </c>
      <c r="AE12">
        <f t="shared" si="1"/>
        <v>0.07429166666666666</v>
      </c>
      <c r="AF12">
        <f t="shared" si="1"/>
        <v>0.08063333333333332</v>
      </c>
      <c r="AG12">
        <f t="shared" si="1"/>
        <v>0.069725</v>
      </c>
      <c r="AH12">
        <f t="shared" si="1"/>
        <v>0.065375</v>
      </c>
      <c r="AI12">
        <f t="shared" si="1"/>
        <v>0.05819166666666667</v>
      </c>
      <c r="AJ12">
        <f t="shared" si="1"/>
        <v>0.05841666666666666</v>
      </c>
      <c r="AK12">
        <f t="shared" si="1"/>
        <v>0.05865833333333334</v>
      </c>
      <c r="AL12">
        <f t="shared" si="1"/>
        <v>0.06435454545454544</v>
      </c>
    </row>
    <row r="14" ht="15">
      <c r="A14" s="3" t="s">
        <v>32</v>
      </c>
    </row>
    <row r="15" spans="1:6" ht="15">
      <c r="A15" s="3" t="s">
        <v>33</v>
      </c>
      <c r="D15" t="str">
        <f>RIGHT(A15,5)</f>
        <v> 7.31</v>
      </c>
      <c r="E15" s="1"/>
      <c r="F15" s="1">
        <f>D15+1-1</f>
        <v>7.309999999999999</v>
      </c>
    </row>
    <row r="16" spans="1:6" ht="15">
      <c r="A16" s="3" t="s">
        <v>34</v>
      </c>
      <c r="D16" t="str">
        <f aca="true" t="shared" si="2" ref="D16:D79">RIGHT(A16,5)</f>
        <v> 7.43</v>
      </c>
      <c r="E16" s="1"/>
      <c r="F16" s="1">
        <f aca="true" t="shared" si="3" ref="F16:F79">D16+1-1</f>
        <v>7.43</v>
      </c>
    </row>
    <row r="17" spans="1:6" ht="15">
      <c r="A17" s="3" t="s">
        <v>35</v>
      </c>
      <c r="D17" t="str">
        <f t="shared" si="2"/>
        <v> 7.53</v>
      </c>
      <c r="E17" s="1"/>
      <c r="F17" s="1">
        <f t="shared" si="3"/>
        <v>7.530000000000001</v>
      </c>
    </row>
    <row r="18" spans="1:6" ht="15">
      <c r="A18" s="3" t="s">
        <v>36</v>
      </c>
      <c r="D18" t="str">
        <f t="shared" si="2"/>
        <v> 7.60</v>
      </c>
      <c r="E18" s="1"/>
      <c r="F18" s="1">
        <f t="shared" si="3"/>
        <v>7.6</v>
      </c>
    </row>
    <row r="19" spans="1:6" ht="15">
      <c r="A19" s="3" t="s">
        <v>37</v>
      </c>
      <c r="D19" t="str">
        <f t="shared" si="2"/>
        <v> 7.70</v>
      </c>
      <c r="E19" s="1"/>
      <c r="F19" s="1">
        <f t="shared" si="3"/>
        <v>7.699999999999999</v>
      </c>
    </row>
    <row r="20" spans="1:6" ht="15">
      <c r="A20" s="3" t="s">
        <v>38</v>
      </c>
      <c r="D20" t="str">
        <f t="shared" si="2"/>
        <v> 7.69</v>
      </c>
      <c r="E20" s="1"/>
      <c r="F20" s="1">
        <f t="shared" si="3"/>
        <v>7.690000000000001</v>
      </c>
    </row>
    <row r="21" spans="1:6" ht="15">
      <c r="A21" s="3" t="s">
        <v>39</v>
      </c>
      <c r="D21" t="str">
        <f t="shared" si="2"/>
        <v> 7.63</v>
      </c>
      <c r="E21" s="1"/>
      <c r="F21" s="1">
        <f t="shared" si="3"/>
        <v>7.629999999999999</v>
      </c>
    </row>
    <row r="22" spans="1:6" ht="15">
      <c r="A22" s="3" t="s">
        <v>40</v>
      </c>
      <c r="D22" t="str">
        <f t="shared" si="2"/>
        <v> 7.55</v>
      </c>
      <c r="E22" s="1"/>
      <c r="F22" s="1">
        <f t="shared" si="3"/>
        <v>7.550000000000001</v>
      </c>
    </row>
    <row r="23" spans="1:6" ht="15">
      <c r="A23" s="3" t="s">
        <v>41</v>
      </c>
      <c r="D23" t="str">
        <f t="shared" si="2"/>
        <v> 7.48</v>
      </c>
      <c r="E23" s="1"/>
      <c r="F23" s="1">
        <f t="shared" si="3"/>
        <v>7.48</v>
      </c>
    </row>
    <row r="24" spans="1:6" ht="15">
      <c r="A24" s="3" t="s">
        <v>42</v>
      </c>
      <c r="D24" t="str">
        <f t="shared" si="2"/>
        <v> 7.44</v>
      </c>
      <c r="E24" s="1"/>
      <c r="F24" s="1">
        <f t="shared" si="3"/>
        <v>7.440000000000001</v>
      </c>
    </row>
    <row r="25" spans="1:6" ht="15">
      <c r="A25" s="3" t="s">
        <v>43</v>
      </c>
      <c r="D25" t="str">
        <f t="shared" si="2"/>
        <v> 7.33</v>
      </c>
      <c r="E25" s="1"/>
      <c r="F25" s="1">
        <f t="shared" si="3"/>
        <v>7.33</v>
      </c>
    </row>
    <row r="26" spans="1:6" ht="15">
      <c r="A26" s="3" t="s">
        <v>44</v>
      </c>
      <c r="D26" t="str">
        <f t="shared" si="2"/>
        <v> 7.30</v>
      </c>
      <c r="E26" s="1"/>
      <c r="F26" s="1">
        <f t="shared" si="3"/>
        <v>7.300000000000001</v>
      </c>
    </row>
    <row r="27" spans="1:6" ht="15">
      <c r="A27" s="3" t="s">
        <v>45</v>
      </c>
      <c r="D27" t="str">
        <f t="shared" si="2"/>
        <v> 7.29</v>
      </c>
      <c r="E27" s="1"/>
      <c r="F27" s="1">
        <f t="shared" si="3"/>
        <v>7.289999999999999</v>
      </c>
    </row>
    <row r="28" spans="1:6" ht="15">
      <c r="A28" s="3" t="s">
        <v>46</v>
      </c>
      <c r="D28" t="str">
        <f t="shared" si="2"/>
        <v> 7.37</v>
      </c>
      <c r="E28" s="1"/>
      <c r="F28" s="1">
        <f t="shared" si="3"/>
        <v>7.370000000000001</v>
      </c>
    </row>
    <row r="29" spans="1:6" ht="15">
      <c r="A29" s="3" t="s">
        <v>47</v>
      </c>
      <c r="D29" t="str">
        <f t="shared" si="2"/>
        <v> 7.37</v>
      </c>
      <c r="E29" s="1"/>
      <c r="F29" s="1">
        <f t="shared" si="3"/>
        <v>7.370000000000001</v>
      </c>
    </row>
    <row r="30" spans="1:6" ht="15">
      <c r="A30" s="3" t="s">
        <v>48</v>
      </c>
      <c r="D30" t="str">
        <f t="shared" si="2"/>
        <v> 7.40</v>
      </c>
      <c r="E30" s="1"/>
      <c r="F30" s="1">
        <f t="shared" si="3"/>
        <v>7.4</v>
      </c>
    </row>
    <row r="31" spans="1:6" ht="15">
      <c r="A31" s="3" t="s">
        <v>49</v>
      </c>
      <c r="D31" t="str">
        <f t="shared" si="2"/>
        <v> 7.40</v>
      </c>
      <c r="E31" s="1"/>
      <c r="F31" s="1">
        <f t="shared" si="3"/>
        <v>7.4</v>
      </c>
    </row>
    <row r="32" spans="1:6" ht="15">
      <c r="A32" s="3" t="s">
        <v>50</v>
      </c>
      <c r="D32" t="str">
        <f t="shared" si="2"/>
        <v> 7.42</v>
      </c>
      <c r="E32" s="1"/>
      <c r="F32" s="1">
        <f t="shared" si="3"/>
        <v>7.42</v>
      </c>
    </row>
    <row r="33" spans="1:6" ht="15">
      <c r="A33" s="3" t="s">
        <v>51</v>
      </c>
      <c r="D33" t="str">
        <f t="shared" si="2"/>
        <v> 7.42</v>
      </c>
      <c r="E33" s="1"/>
      <c r="F33" s="1">
        <f t="shared" si="3"/>
        <v>7.42</v>
      </c>
    </row>
    <row r="34" spans="1:6" ht="15">
      <c r="A34" s="3" t="s">
        <v>52</v>
      </c>
      <c r="D34" t="str">
        <f t="shared" si="2"/>
        <v> 7.43</v>
      </c>
      <c r="E34" s="1"/>
      <c r="F34" s="1">
        <f t="shared" si="3"/>
        <v>7.43</v>
      </c>
    </row>
    <row r="35" spans="1:6" ht="15">
      <c r="A35" s="3" t="s">
        <v>53</v>
      </c>
      <c r="D35" t="str">
        <f t="shared" si="2"/>
        <v> 7.44</v>
      </c>
      <c r="E35" s="1"/>
      <c r="F35" s="1">
        <f t="shared" si="3"/>
        <v>7.440000000000001</v>
      </c>
    </row>
    <row r="36" spans="1:6" ht="15">
      <c r="A36" s="3" t="s">
        <v>54</v>
      </c>
      <c r="D36" t="str">
        <f t="shared" si="2"/>
        <v> 7.44</v>
      </c>
      <c r="E36" s="1"/>
      <c r="F36" s="1">
        <f t="shared" si="3"/>
        <v>7.440000000000001</v>
      </c>
    </row>
    <row r="37" spans="1:6" ht="15">
      <c r="A37" s="3" t="s">
        <v>55</v>
      </c>
      <c r="D37" t="str">
        <f t="shared" si="2"/>
        <v> 7.44</v>
      </c>
      <c r="E37" s="1"/>
      <c r="F37" s="1">
        <f t="shared" si="3"/>
        <v>7.440000000000001</v>
      </c>
    </row>
    <row r="38" spans="1:6" ht="15">
      <c r="A38" s="3" t="s">
        <v>56</v>
      </c>
      <c r="D38" t="str">
        <f t="shared" si="2"/>
        <v> 7.46</v>
      </c>
      <c r="E38" s="1"/>
      <c r="F38" s="1">
        <f t="shared" si="3"/>
        <v>7.460000000000001</v>
      </c>
    </row>
    <row r="39" spans="1:6" ht="15">
      <c r="A39" s="3" t="s">
        <v>57</v>
      </c>
      <c r="D39" t="str">
        <f t="shared" si="2"/>
        <v> 7.54</v>
      </c>
      <c r="E39" s="1"/>
      <c r="F39" s="1">
        <f t="shared" si="3"/>
        <v>7.539999999999999</v>
      </c>
    </row>
    <row r="40" spans="1:6" ht="15">
      <c r="A40" s="3" t="s">
        <v>58</v>
      </c>
      <c r="D40" t="str">
        <f t="shared" si="2"/>
        <v> 7.65</v>
      </c>
      <c r="E40" s="1"/>
      <c r="F40" s="1">
        <f t="shared" si="3"/>
        <v>7.65</v>
      </c>
    </row>
    <row r="41" spans="1:6" ht="15">
      <c r="A41" s="3" t="s">
        <v>59</v>
      </c>
      <c r="D41" t="str">
        <f t="shared" si="2"/>
        <v> 7.73</v>
      </c>
      <c r="E41" s="1"/>
      <c r="F41" s="1">
        <f t="shared" si="3"/>
        <v>7.73</v>
      </c>
    </row>
    <row r="42" spans="1:6" ht="15">
      <c r="A42" s="3" t="s">
        <v>60</v>
      </c>
      <c r="D42" t="str">
        <f t="shared" si="2"/>
        <v> 8.05</v>
      </c>
      <c r="E42" s="1"/>
      <c r="F42" s="1">
        <f t="shared" si="3"/>
        <v>8.05</v>
      </c>
    </row>
    <row r="43" spans="1:6" ht="15">
      <c r="A43" s="3" t="s">
        <v>61</v>
      </c>
      <c r="D43" t="str">
        <f t="shared" si="2"/>
        <v> 8.50</v>
      </c>
      <c r="E43" s="1"/>
      <c r="F43" s="1">
        <f t="shared" si="3"/>
        <v>8.5</v>
      </c>
    </row>
    <row r="44" spans="1:6" ht="15">
      <c r="A44" s="3" t="s">
        <v>62</v>
      </c>
      <c r="D44" t="str">
        <f t="shared" si="2"/>
        <v> 8.82</v>
      </c>
      <c r="E44" s="1"/>
      <c r="F44" s="1">
        <f t="shared" si="3"/>
        <v>8.82</v>
      </c>
    </row>
    <row r="45" spans="1:6" ht="15">
      <c r="A45" s="3" t="s">
        <v>63</v>
      </c>
      <c r="D45" t="str">
        <f t="shared" si="2"/>
        <v> 8.77</v>
      </c>
      <c r="E45" s="1"/>
      <c r="F45" s="1">
        <f t="shared" si="3"/>
        <v>8.77</v>
      </c>
    </row>
    <row r="46" spans="1:6" ht="15">
      <c r="A46" s="3" t="s">
        <v>64</v>
      </c>
      <c r="D46" t="str">
        <f t="shared" si="2"/>
        <v> 8.58</v>
      </c>
      <c r="E46" s="1"/>
      <c r="F46" s="1">
        <f t="shared" si="3"/>
        <v>8.58</v>
      </c>
    </row>
    <row r="47" spans="1:6" ht="15">
      <c r="A47" s="3" t="s">
        <v>65</v>
      </c>
      <c r="D47" t="str">
        <f t="shared" si="2"/>
        <v> 8.54</v>
      </c>
      <c r="E47" s="1"/>
      <c r="F47" s="1">
        <f t="shared" si="3"/>
        <v>8.54</v>
      </c>
    </row>
    <row r="48" spans="1:6" ht="15">
      <c r="A48" s="3" t="s">
        <v>66</v>
      </c>
      <c r="D48" t="str">
        <f t="shared" si="2"/>
        <v> 8.54</v>
      </c>
      <c r="E48" s="1"/>
      <c r="F48" s="1">
        <f t="shared" si="3"/>
        <v>8.54</v>
      </c>
    </row>
    <row r="49" spans="1:6" ht="15">
      <c r="A49" s="3" t="s">
        <v>67</v>
      </c>
      <c r="D49" t="str">
        <f t="shared" si="2"/>
        <v> 8.46</v>
      </c>
      <c r="E49" s="1"/>
      <c r="F49" s="1">
        <f t="shared" si="3"/>
        <v>8.46</v>
      </c>
    </row>
    <row r="50" spans="1:6" ht="15">
      <c r="A50" s="3" t="s">
        <v>68</v>
      </c>
      <c r="D50" t="str">
        <f t="shared" si="2"/>
        <v> 8.41</v>
      </c>
      <c r="E50" s="1"/>
      <c r="F50" s="1">
        <f t="shared" si="3"/>
        <v>8.41</v>
      </c>
    </row>
    <row r="51" spans="1:6" ht="15">
      <c r="A51" s="3" t="s">
        <v>69</v>
      </c>
      <c r="D51" t="str">
        <f t="shared" si="2"/>
        <v> 8.58</v>
      </c>
      <c r="E51" s="1"/>
      <c r="F51" s="1">
        <f t="shared" si="3"/>
        <v>8.58</v>
      </c>
    </row>
    <row r="52" spans="1:6" ht="15">
      <c r="A52" s="3" t="s">
        <v>70</v>
      </c>
      <c r="D52" t="str">
        <f t="shared" si="2"/>
        <v> 8.97</v>
      </c>
      <c r="E52" s="1"/>
      <c r="F52" s="1">
        <f t="shared" si="3"/>
        <v>8.97</v>
      </c>
    </row>
    <row r="53" spans="1:6" ht="15">
      <c r="A53" s="3" t="s">
        <v>71</v>
      </c>
      <c r="D53" t="str">
        <f t="shared" si="2"/>
        <v> 9.09</v>
      </c>
      <c r="E53" s="1"/>
      <c r="F53" s="1">
        <f t="shared" si="3"/>
        <v>9.09</v>
      </c>
    </row>
    <row r="54" spans="1:6" ht="15">
      <c r="A54" s="3" t="s">
        <v>72</v>
      </c>
      <c r="D54" t="str">
        <f t="shared" si="2"/>
        <v> 9.28</v>
      </c>
      <c r="E54" s="1"/>
      <c r="F54" s="1">
        <f t="shared" si="3"/>
        <v>9.28</v>
      </c>
    </row>
    <row r="55" spans="1:6" ht="15">
      <c r="A55" s="3" t="s">
        <v>73</v>
      </c>
      <c r="D55" t="str">
        <f t="shared" si="2"/>
        <v> 9.59</v>
      </c>
      <c r="E55" s="1"/>
      <c r="F55" s="1">
        <f t="shared" si="3"/>
        <v>9.59</v>
      </c>
    </row>
    <row r="56" spans="1:6" ht="15">
      <c r="A56" s="3" t="s">
        <v>74</v>
      </c>
      <c r="D56" t="str">
        <f t="shared" si="2"/>
        <v> 9.96</v>
      </c>
      <c r="E56" s="1"/>
      <c r="F56" s="1">
        <f t="shared" si="3"/>
        <v>9.96</v>
      </c>
    </row>
    <row r="57" spans="1:6" ht="15">
      <c r="A57" s="3" t="s">
        <v>75</v>
      </c>
      <c r="D57" t="str">
        <f t="shared" si="2"/>
        <v> 9.98</v>
      </c>
      <c r="E57" s="1"/>
      <c r="F57" s="1">
        <f t="shared" si="3"/>
        <v>9.98</v>
      </c>
    </row>
    <row r="58" spans="1:6" ht="15">
      <c r="A58" s="3" t="s">
        <v>76</v>
      </c>
      <c r="D58" t="str">
        <f t="shared" si="2"/>
        <v> 9.79</v>
      </c>
      <c r="E58" s="1"/>
      <c r="F58" s="1">
        <f t="shared" si="3"/>
        <v>9.79</v>
      </c>
    </row>
    <row r="59" spans="1:6" ht="15">
      <c r="A59" s="3" t="s">
        <v>77</v>
      </c>
      <c r="D59" t="str">
        <f t="shared" si="2"/>
        <v> 9.62</v>
      </c>
      <c r="E59" s="1"/>
      <c r="F59" s="1">
        <f t="shared" si="3"/>
        <v>9.62</v>
      </c>
    </row>
    <row r="60" spans="1:6" ht="15">
      <c r="A60" s="3" t="s">
        <v>78</v>
      </c>
      <c r="D60" t="str">
        <f t="shared" si="2"/>
        <v> 9.43</v>
      </c>
      <c r="E60" s="1"/>
      <c r="F60" s="1">
        <f t="shared" si="3"/>
        <v>9.43</v>
      </c>
    </row>
    <row r="61" spans="1:6" ht="15">
      <c r="A61" s="3" t="s">
        <v>79</v>
      </c>
      <c r="D61" t="str">
        <f t="shared" si="2"/>
        <v> 9.11</v>
      </c>
      <c r="E61" s="1"/>
      <c r="F61" s="1">
        <f t="shared" si="3"/>
        <v>9.11</v>
      </c>
    </row>
    <row r="62" spans="1:6" ht="15">
      <c r="A62" s="3" t="s">
        <v>80</v>
      </c>
      <c r="D62" t="str">
        <f t="shared" si="2"/>
        <v> 8.90</v>
      </c>
      <c r="E62" s="1"/>
      <c r="F62" s="1">
        <f t="shared" si="3"/>
        <v>8.9</v>
      </c>
    </row>
    <row r="63" spans="1:6" ht="15">
      <c r="A63" s="3" t="s">
        <v>81</v>
      </c>
      <c r="D63" t="str">
        <f t="shared" si="2"/>
        <v> 8.82</v>
      </c>
      <c r="E63" s="1"/>
      <c r="F63" s="1">
        <f t="shared" si="3"/>
        <v>8.82</v>
      </c>
    </row>
    <row r="64" spans="1:6" ht="15">
      <c r="A64" s="3" t="s">
        <v>82</v>
      </c>
      <c r="D64" t="str">
        <f t="shared" si="2"/>
        <v> 8.91</v>
      </c>
      <c r="E64" s="1"/>
      <c r="F64" s="1">
        <f t="shared" si="3"/>
        <v>8.91</v>
      </c>
    </row>
    <row r="65" spans="1:6" ht="15">
      <c r="A65" s="3" t="s">
        <v>83</v>
      </c>
      <c r="D65" t="str">
        <f t="shared" si="2"/>
        <v> 8.89</v>
      </c>
      <c r="E65" s="1"/>
      <c r="F65" s="1">
        <f t="shared" si="3"/>
        <v>8.89</v>
      </c>
    </row>
    <row r="66" spans="1:6" ht="15">
      <c r="A66" s="3" t="s">
        <v>84</v>
      </c>
      <c r="D66" t="str">
        <f t="shared" si="2"/>
        <v> 8.89</v>
      </c>
      <c r="E66" s="1"/>
      <c r="F66" s="1">
        <f t="shared" si="3"/>
        <v>8.89</v>
      </c>
    </row>
    <row r="67" spans="1:6" ht="15">
      <c r="A67" s="3" t="s">
        <v>85</v>
      </c>
      <c r="D67" t="str">
        <f t="shared" si="2"/>
        <v> 8.94</v>
      </c>
      <c r="E67" s="1"/>
      <c r="F67" s="1">
        <f t="shared" si="3"/>
        <v>8.94</v>
      </c>
    </row>
    <row r="68" spans="1:6" ht="15">
      <c r="A68" s="3" t="s">
        <v>86</v>
      </c>
      <c r="D68" t="str">
        <f t="shared" si="2"/>
        <v> 9.13</v>
      </c>
      <c r="E68" s="1"/>
      <c r="F68" s="1">
        <f t="shared" si="3"/>
        <v>9.13</v>
      </c>
    </row>
    <row r="69" spans="1:6" ht="15">
      <c r="A69" s="3" t="s">
        <v>87</v>
      </c>
      <c r="D69" t="str">
        <f t="shared" si="2"/>
        <v> 9.22</v>
      </c>
      <c r="E69" s="1"/>
      <c r="F69" s="1">
        <f t="shared" si="3"/>
        <v>9.22</v>
      </c>
    </row>
    <row r="70" spans="1:6" ht="15">
      <c r="A70" s="3" t="s">
        <v>88</v>
      </c>
      <c r="D70" t="str">
        <f t="shared" si="2"/>
        <v> 9.15</v>
      </c>
      <c r="E70" s="1"/>
      <c r="F70" s="1">
        <f t="shared" si="3"/>
        <v>9.15</v>
      </c>
    </row>
    <row r="71" spans="1:6" ht="15">
      <c r="A71" s="3" t="s">
        <v>89</v>
      </c>
      <c r="D71" t="str">
        <f t="shared" si="2"/>
        <v> 9.10</v>
      </c>
      <c r="E71" s="1"/>
      <c r="F71" s="1">
        <f t="shared" si="3"/>
        <v>9.1</v>
      </c>
    </row>
    <row r="72" spans="1:6" ht="15">
      <c r="A72" s="3" t="s">
        <v>90</v>
      </c>
      <c r="D72" t="str">
        <f t="shared" si="2"/>
        <v> 9.02</v>
      </c>
      <c r="E72" s="1"/>
      <c r="F72" s="1">
        <f t="shared" si="3"/>
        <v>9.02</v>
      </c>
    </row>
    <row r="73" spans="1:6" ht="15">
      <c r="A73" s="3" t="s">
        <v>91</v>
      </c>
      <c r="D73" t="str">
        <f t="shared" si="2"/>
        <v> 8.81</v>
      </c>
      <c r="E73" s="1"/>
      <c r="F73" s="1">
        <f t="shared" si="3"/>
        <v>8.81</v>
      </c>
    </row>
    <row r="74" spans="1:6" ht="15">
      <c r="A74" s="3" t="s">
        <v>92</v>
      </c>
      <c r="D74" t="str">
        <f t="shared" si="2"/>
        <v> 8.76</v>
      </c>
      <c r="E74" s="1"/>
      <c r="F74" s="1">
        <f t="shared" si="3"/>
        <v>8.76</v>
      </c>
    </row>
    <row r="75" spans="1:6" ht="15">
      <c r="A75" s="3" t="s">
        <v>93</v>
      </c>
      <c r="D75" t="str">
        <f t="shared" si="2"/>
        <v> 8.73</v>
      </c>
      <c r="E75" s="1"/>
      <c r="F75" s="1">
        <f t="shared" si="3"/>
        <v>8.73</v>
      </c>
    </row>
    <row r="76" spans="1:6" ht="15">
      <c r="A76" s="3" t="s">
        <v>94</v>
      </c>
      <c r="D76" t="str">
        <f t="shared" si="2"/>
        <v> 8.77</v>
      </c>
      <c r="E76" s="1"/>
      <c r="F76" s="1">
        <f t="shared" si="3"/>
        <v>8.77</v>
      </c>
    </row>
    <row r="77" spans="1:6" ht="15">
      <c r="A77" s="3" t="s">
        <v>95</v>
      </c>
      <c r="D77" t="str">
        <f t="shared" si="2"/>
        <v> 8.85</v>
      </c>
      <c r="E77" s="1"/>
      <c r="F77" s="1">
        <f t="shared" si="3"/>
        <v>8.85</v>
      </c>
    </row>
    <row r="78" spans="1:6" ht="15">
      <c r="A78" s="3" t="s">
        <v>96</v>
      </c>
      <c r="D78" t="str">
        <f t="shared" si="2"/>
        <v> 8.93</v>
      </c>
      <c r="E78" s="1"/>
      <c r="F78" s="1">
        <f t="shared" si="3"/>
        <v>8.93</v>
      </c>
    </row>
    <row r="79" spans="1:6" ht="15">
      <c r="A79" s="3" t="s">
        <v>97</v>
      </c>
      <c r="D79" t="str">
        <f t="shared" si="2"/>
        <v> 9.00</v>
      </c>
      <c r="E79" s="1"/>
      <c r="F79" s="1">
        <f t="shared" si="3"/>
        <v>9</v>
      </c>
    </row>
    <row r="80" spans="1:6" ht="15">
      <c r="A80" s="3" t="s">
        <v>98</v>
      </c>
      <c r="D80" t="str">
        <f aca="true" t="shared" si="4" ref="D80:D143">RIGHT(A80,5)</f>
        <v> 8.98</v>
      </c>
      <c r="E80" s="1"/>
      <c r="F80" s="1">
        <f aca="true" t="shared" si="5" ref="F80:F143">D80+1-1</f>
        <v>8.98</v>
      </c>
    </row>
    <row r="81" spans="1:6" ht="15">
      <c r="A81" s="3" t="s">
        <v>99</v>
      </c>
      <c r="D81" t="str">
        <f t="shared" si="4"/>
        <v> 8.93</v>
      </c>
      <c r="E81" s="1"/>
      <c r="F81" s="1">
        <f t="shared" si="5"/>
        <v>8.93</v>
      </c>
    </row>
    <row r="82" spans="1:6" ht="15">
      <c r="A82" s="3" t="s">
        <v>100</v>
      </c>
      <c r="D82" t="str">
        <f t="shared" si="4"/>
        <v> 8.81</v>
      </c>
      <c r="E82" s="1"/>
      <c r="F82" s="1">
        <f t="shared" si="5"/>
        <v>8.81</v>
      </c>
    </row>
    <row r="83" spans="1:6" ht="15">
      <c r="A83" s="3" t="s">
        <v>101</v>
      </c>
      <c r="D83" t="str">
        <f t="shared" si="4"/>
        <v> 8.79</v>
      </c>
      <c r="E83" s="1"/>
      <c r="F83" s="1">
        <f t="shared" si="5"/>
        <v>8.79</v>
      </c>
    </row>
    <row r="84" spans="1:6" ht="15">
      <c r="A84" s="3" t="s">
        <v>102</v>
      </c>
      <c r="D84" t="str">
        <f t="shared" si="4"/>
        <v> 8.72</v>
      </c>
      <c r="E84" s="1"/>
      <c r="F84" s="1">
        <f t="shared" si="5"/>
        <v>8.72</v>
      </c>
    </row>
    <row r="85" spans="1:6" ht="15">
      <c r="A85" s="3" t="s">
        <v>103</v>
      </c>
      <c r="D85" t="str">
        <f t="shared" si="4"/>
        <v> 8.67</v>
      </c>
      <c r="E85" s="1"/>
      <c r="F85" s="1">
        <f t="shared" si="5"/>
        <v>8.67</v>
      </c>
    </row>
    <row r="86" spans="1:6" ht="15">
      <c r="A86" s="3" t="s">
        <v>104</v>
      </c>
      <c r="D86" t="str">
        <f t="shared" si="4"/>
        <v> 8.69</v>
      </c>
      <c r="E86" s="1"/>
      <c r="F86" s="1">
        <f t="shared" si="5"/>
        <v>8.69</v>
      </c>
    </row>
    <row r="87" spans="1:6" ht="15">
      <c r="A87" s="3" t="s">
        <v>105</v>
      </c>
      <c r="D87" t="str">
        <f t="shared" si="4"/>
        <v> 8.75</v>
      </c>
      <c r="E87" s="1"/>
      <c r="F87" s="1">
        <f t="shared" si="5"/>
        <v>8.75</v>
      </c>
    </row>
    <row r="88" spans="1:6" ht="15">
      <c r="A88" s="3" t="s">
        <v>106</v>
      </c>
      <c r="D88" t="str">
        <f t="shared" si="4"/>
        <v> 8.82</v>
      </c>
      <c r="E88" s="1"/>
      <c r="F88" s="1">
        <f t="shared" si="5"/>
        <v>8.82</v>
      </c>
    </row>
    <row r="89" spans="1:6" ht="15">
      <c r="A89" s="3" t="s">
        <v>107</v>
      </c>
      <c r="D89" t="str">
        <f t="shared" si="4"/>
        <v> 8.86</v>
      </c>
      <c r="E89" s="1"/>
      <c r="F89" s="1">
        <f t="shared" si="5"/>
        <v>8.86</v>
      </c>
    </row>
    <row r="90" spans="1:6" ht="15">
      <c r="A90" s="3" t="s">
        <v>108</v>
      </c>
      <c r="D90" t="str">
        <f t="shared" si="4"/>
        <v> 8.94</v>
      </c>
      <c r="E90" s="1"/>
      <c r="F90" s="1">
        <f t="shared" si="5"/>
        <v>8.94</v>
      </c>
    </row>
    <row r="91" spans="1:6" ht="15">
      <c r="A91" s="3" t="s">
        <v>109</v>
      </c>
      <c r="D91" t="str">
        <f t="shared" si="4"/>
        <v> 8.94</v>
      </c>
      <c r="E91" s="1"/>
      <c r="F91" s="1">
        <f t="shared" si="5"/>
        <v>8.94</v>
      </c>
    </row>
    <row r="92" spans="1:6" ht="15">
      <c r="A92" s="3" t="s">
        <v>110</v>
      </c>
      <c r="D92" t="str">
        <f t="shared" si="4"/>
        <v> 8.90</v>
      </c>
      <c r="E92" s="1"/>
      <c r="F92" s="1">
        <f t="shared" si="5"/>
        <v>8.9</v>
      </c>
    </row>
    <row r="93" spans="1:6" ht="15">
      <c r="A93" s="3" t="s">
        <v>111</v>
      </c>
      <c r="D93" t="str">
        <f t="shared" si="4"/>
        <v> 8.92</v>
      </c>
      <c r="E93" s="1"/>
      <c r="F93" s="1">
        <f t="shared" si="5"/>
        <v>8.92</v>
      </c>
    </row>
    <row r="94" spans="1:6" ht="15">
      <c r="A94" s="3" t="s">
        <v>112</v>
      </c>
      <c r="D94" t="str">
        <f t="shared" si="4"/>
        <v> 8.92</v>
      </c>
      <c r="E94" s="1"/>
      <c r="F94" s="1">
        <f t="shared" si="5"/>
        <v>8.92</v>
      </c>
    </row>
    <row r="95" spans="1:6" ht="15">
      <c r="A95" s="3" t="s">
        <v>113</v>
      </c>
      <c r="D95" t="str">
        <f t="shared" si="4"/>
        <v> 8.96</v>
      </c>
      <c r="E95" s="1"/>
      <c r="F95" s="1">
        <f t="shared" si="5"/>
        <v>8.96</v>
      </c>
    </row>
    <row r="96" spans="1:6" ht="15">
      <c r="A96" s="3" t="s">
        <v>114</v>
      </c>
      <c r="D96" t="str">
        <f t="shared" si="4"/>
        <v> 9.02</v>
      </c>
      <c r="E96" s="1"/>
      <c r="F96" s="1">
        <f t="shared" si="5"/>
        <v>9.02</v>
      </c>
    </row>
    <row r="97" spans="1:6" ht="15">
      <c r="A97" s="3" t="s">
        <v>115</v>
      </c>
      <c r="D97" t="str">
        <f t="shared" si="4"/>
        <v> 9.16</v>
      </c>
      <c r="E97" s="1"/>
      <c r="F97" s="1">
        <f t="shared" si="5"/>
        <v>9.16</v>
      </c>
    </row>
    <row r="98" spans="1:6" ht="15">
      <c r="A98" s="3" t="s">
        <v>116</v>
      </c>
      <c r="D98" t="str">
        <f t="shared" si="4"/>
        <v> 9.20</v>
      </c>
      <c r="E98" s="1"/>
      <c r="F98" s="1">
        <f t="shared" si="5"/>
        <v>9.2</v>
      </c>
    </row>
    <row r="99" spans="1:6" ht="15">
      <c r="A99" s="3" t="s">
        <v>117</v>
      </c>
      <c r="D99" t="str">
        <f t="shared" si="4"/>
        <v> 9.36</v>
      </c>
      <c r="E99" s="1"/>
      <c r="F99" s="1">
        <f t="shared" si="5"/>
        <v>9.36</v>
      </c>
    </row>
    <row r="100" spans="1:6" ht="15">
      <c r="A100" s="3" t="s">
        <v>118</v>
      </c>
      <c r="D100" t="str">
        <f t="shared" si="4"/>
        <v> 9.58</v>
      </c>
      <c r="E100" s="1"/>
      <c r="F100" s="1">
        <f t="shared" si="5"/>
        <v>9.58</v>
      </c>
    </row>
    <row r="101" spans="1:6" ht="15">
      <c r="A101" s="3" t="s">
        <v>119</v>
      </c>
      <c r="D101" t="str">
        <f t="shared" si="4"/>
        <v> 9.71</v>
      </c>
      <c r="E101" s="1"/>
      <c r="F101" s="1">
        <f t="shared" si="5"/>
        <v>9.71</v>
      </c>
    </row>
    <row r="102" spans="1:6" ht="15">
      <c r="A102" s="3" t="s">
        <v>120</v>
      </c>
      <c r="D102" t="str">
        <f t="shared" si="4"/>
        <v> 9.74</v>
      </c>
      <c r="E102" s="1"/>
      <c r="F102" s="1">
        <f t="shared" si="5"/>
        <v>9.74</v>
      </c>
    </row>
    <row r="103" spans="1:6" ht="15">
      <c r="A103" s="3" t="s">
        <v>121</v>
      </c>
      <c r="D103" t="str">
        <f t="shared" si="4"/>
        <v> 9.79</v>
      </c>
      <c r="E103" s="1"/>
      <c r="F103" s="1">
        <f t="shared" si="5"/>
        <v>9.79</v>
      </c>
    </row>
    <row r="104" spans="1:6" ht="15">
      <c r="A104" s="3" t="s">
        <v>122</v>
      </c>
      <c r="D104" t="str">
        <f t="shared" si="4"/>
        <v> 9.76</v>
      </c>
      <c r="E104" s="1"/>
      <c r="F104" s="1">
        <f t="shared" si="5"/>
        <v>9.76</v>
      </c>
    </row>
    <row r="105" spans="1:6" ht="15">
      <c r="A105" s="3" t="s">
        <v>123</v>
      </c>
      <c r="D105" t="str">
        <f t="shared" si="4"/>
        <v> 9.86</v>
      </c>
      <c r="E105" s="1"/>
      <c r="F105" s="1">
        <f t="shared" si="5"/>
        <v>9.86</v>
      </c>
    </row>
    <row r="106" spans="1:6" ht="15">
      <c r="A106" s="3" t="s">
        <v>124</v>
      </c>
      <c r="D106" t="str">
        <f t="shared" si="4"/>
        <v>10.11</v>
      </c>
      <c r="E106" s="1"/>
      <c r="F106" s="1">
        <f t="shared" si="5"/>
        <v>10.11</v>
      </c>
    </row>
    <row r="107" spans="1:6" ht="15">
      <c r="A107" s="3" t="s">
        <v>125</v>
      </c>
      <c r="D107" t="str">
        <f t="shared" si="4"/>
        <v>10.35</v>
      </c>
      <c r="E107" s="1"/>
      <c r="F107" s="1">
        <f t="shared" si="5"/>
        <v>10.35</v>
      </c>
    </row>
    <row r="108" spans="1:6" ht="15">
      <c r="A108" s="3" t="s">
        <v>126</v>
      </c>
      <c r="D108" t="str">
        <f t="shared" si="4"/>
        <v>10.39</v>
      </c>
      <c r="E108" s="1"/>
      <c r="F108" s="1">
        <f t="shared" si="5"/>
        <v>10.39</v>
      </c>
    </row>
    <row r="109" spans="1:6" ht="15">
      <c r="A109" s="3" t="s">
        <v>127</v>
      </c>
      <c r="D109" t="str">
        <f t="shared" si="4"/>
        <v>10.41</v>
      </c>
      <c r="E109" s="1"/>
      <c r="F109" s="1">
        <f t="shared" si="5"/>
        <v>10.41</v>
      </c>
    </row>
    <row r="110" spans="1:6" ht="15">
      <c r="A110" s="3" t="s">
        <v>128</v>
      </c>
      <c r="D110" t="str">
        <f t="shared" si="4"/>
        <v>10.43</v>
      </c>
      <c r="E110" s="1"/>
      <c r="F110" s="1">
        <f t="shared" si="5"/>
        <v>10.43</v>
      </c>
    </row>
    <row r="111" spans="1:6" ht="15">
      <c r="A111" s="3" t="s">
        <v>129</v>
      </c>
      <c r="D111" t="str">
        <f t="shared" si="4"/>
        <v>10.50</v>
      </c>
      <c r="E111" s="1"/>
      <c r="F111" s="1">
        <f t="shared" si="5"/>
        <v>10.5</v>
      </c>
    </row>
    <row r="112" spans="1:6" ht="15">
      <c r="A112" s="3" t="s">
        <v>130</v>
      </c>
      <c r="D112" t="str">
        <f t="shared" si="4"/>
        <v>10.69</v>
      </c>
      <c r="E112" s="1"/>
      <c r="F112" s="1">
        <f t="shared" si="5"/>
        <v>10.69</v>
      </c>
    </row>
    <row r="113" spans="1:6" ht="15">
      <c r="A113" s="3" t="s">
        <v>131</v>
      </c>
      <c r="D113" t="str">
        <f t="shared" si="4"/>
        <v>11.04</v>
      </c>
      <c r="E113" s="1"/>
      <c r="F113" s="1">
        <f t="shared" si="5"/>
        <v>11.04</v>
      </c>
    </row>
    <row r="114" spans="1:6" ht="15">
      <c r="A114" s="3" t="s">
        <v>132</v>
      </c>
      <c r="D114" t="str">
        <f t="shared" si="4"/>
        <v>11.09</v>
      </c>
      <c r="E114" s="1"/>
      <c r="F114" s="1">
        <f t="shared" si="5"/>
        <v>11.09</v>
      </c>
    </row>
    <row r="115" spans="1:6" ht="15">
      <c r="A115" s="3" t="s">
        <v>133</v>
      </c>
      <c r="D115" t="str">
        <f t="shared" si="4"/>
        <v>11.09</v>
      </c>
      <c r="E115" s="1"/>
      <c r="F115" s="1">
        <f t="shared" si="5"/>
        <v>11.09</v>
      </c>
    </row>
    <row r="116" spans="1:6" ht="15">
      <c r="A116" s="3" t="s">
        <v>134</v>
      </c>
      <c r="D116" t="str">
        <f t="shared" si="4"/>
        <v>11.30</v>
      </c>
      <c r="E116" s="1"/>
      <c r="F116" s="1">
        <f t="shared" si="5"/>
        <v>11.3</v>
      </c>
    </row>
    <row r="117" spans="1:6" ht="15">
      <c r="A117" s="3" t="s">
        <v>135</v>
      </c>
      <c r="D117" t="str">
        <f t="shared" si="4"/>
        <v>11.64</v>
      </c>
      <c r="E117" s="1"/>
      <c r="F117" s="1">
        <f t="shared" si="5"/>
        <v>11.64</v>
      </c>
    </row>
    <row r="118" spans="1:6" ht="15">
      <c r="A118" s="3" t="s">
        <v>136</v>
      </c>
      <c r="D118" t="str">
        <f t="shared" si="4"/>
        <v>12.83</v>
      </c>
      <c r="E118" s="1"/>
      <c r="F118" s="1">
        <f t="shared" si="5"/>
        <v>12.83</v>
      </c>
    </row>
    <row r="119" spans="1:6" ht="15">
      <c r="A119" s="3" t="s">
        <v>137</v>
      </c>
      <c r="D119" t="str">
        <f t="shared" si="4"/>
        <v>12.90</v>
      </c>
      <c r="E119" s="1"/>
      <c r="F119" s="1">
        <f t="shared" si="5"/>
        <v>12.9</v>
      </c>
    </row>
    <row r="120" spans="1:6" ht="15">
      <c r="A120" s="3" t="s">
        <v>138</v>
      </c>
      <c r="D120" t="str">
        <f t="shared" si="4"/>
        <v>12.88</v>
      </c>
      <c r="E120" s="1"/>
      <c r="F120" s="1">
        <f t="shared" si="5"/>
        <v>12.88</v>
      </c>
    </row>
    <row r="121" spans="1:6" ht="15">
      <c r="A121" s="3" t="s">
        <v>139</v>
      </c>
      <c r="D121" t="str">
        <f t="shared" si="4"/>
        <v>13.04</v>
      </c>
      <c r="E121" s="1"/>
      <c r="F121" s="1">
        <f t="shared" si="5"/>
        <v>13.04</v>
      </c>
    </row>
    <row r="122" spans="1:6" ht="15">
      <c r="A122" s="3" t="s">
        <v>140</v>
      </c>
      <c r="D122" t="str">
        <f t="shared" si="4"/>
        <v>15.28</v>
      </c>
      <c r="E122" s="1"/>
      <c r="F122" s="1">
        <f t="shared" si="5"/>
        <v>15.280000000000001</v>
      </c>
    </row>
    <row r="123" spans="1:6" ht="15">
      <c r="A123" s="3" t="s">
        <v>141</v>
      </c>
      <c r="D123" t="str">
        <f t="shared" si="4"/>
        <v>16.33</v>
      </c>
      <c r="E123" s="1"/>
      <c r="F123" s="1">
        <f t="shared" si="5"/>
        <v>16.33</v>
      </c>
    </row>
    <row r="124" spans="1:6" ht="15">
      <c r="A124" s="3" t="s">
        <v>142</v>
      </c>
      <c r="D124" t="str">
        <f t="shared" si="4"/>
        <v>14.26</v>
      </c>
      <c r="E124" s="1"/>
      <c r="F124" s="1">
        <f t="shared" si="5"/>
        <v>14.26</v>
      </c>
    </row>
    <row r="125" spans="1:6" ht="15">
      <c r="A125" s="3" t="s">
        <v>143</v>
      </c>
      <c r="D125" t="str">
        <f t="shared" si="4"/>
        <v>12.71</v>
      </c>
      <c r="E125" s="1"/>
      <c r="F125" s="1">
        <f t="shared" si="5"/>
        <v>12.71</v>
      </c>
    </row>
    <row r="126" spans="1:6" ht="15">
      <c r="A126" s="3" t="s">
        <v>144</v>
      </c>
      <c r="D126" t="str">
        <f t="shared" si="4"/>
        <v>12.19</v>
      </c>
      <c r="E126" s="1"/>
      <c r="F126" s="1">
        <f t="shared" si="5"/>
        <v>12.19</v>
      </c>
    </row>
    <row r="127" spans="1:6" ht="15">
      <c r="A127" s="3" t="s">
        <v>145</v>
      </c>
      <c r="D127" t="str">
        <f t="shared" si="4"/>
        <v>12.56</v>
      </c>
      <c r="E127" s="1"/>
      <c r="F127" s="1">
        <f t="shared" si="5"/>
        <v>12.56</v>
      </c>
    </row>
    <row r="128" spans="1:6" ht="15">
      <c r="A128" s="3" t="s">
        <v>146</v>
      </c>
      <c r="D128" t="str">
        <f t="shared" si="4"/>
        <v>13.20</v>
      </c>
      <c r="E128" s="1"/>
      <c r="F128" s="1">
        <f t="shared" si="5"/>
        <v>13.2</v>
      </c>
    </row>
    <row r="129" spans="1:6" ht="15">
      <c r="A129" s="3" t="s">
        <v>147</v>
      </c>
      <c r="D129" t="str">
        <f t="shared" si="4"/>
        <v>13.79</v>
      </c>
      <c r="E129" s="1"/>
      <c r="F129" s="1">
        <f t="shared" si="5"/>
        <v>13.79</v>
      </c>
    </row>
    <row r="130" spans="1:6" ht="15">
      <c r="A130" s="3" t="s">
        <v>148</v>
      </c>
      <c r="D130" t="str">
        <f t="shared" si="4"/>
        <v>14.21</v>
      </c>
      <c r="E130" s="1"/>
      <c r="F130" s="1">
        <f t="shared" si="5"/>
        <v>14.21</v>
      </c>
    </row>
    <row r="131" spans="1:6" ht="15">
      <c r="A131" s="3" t="s">
        <v>149</v>
      </c>
      <c r="D131" t="str">
        <f t="shared" si="4"/>
        <v>14.79</v>
      </c>
      <c r="E131" s="1"/>
      <c r="F131" s="1">
        <f t="shared" si="5"/>
        <v>14.79</v>
      </c>
    </row>
    <row r="132" spans="1:6" ht="15">
      <c r="A132" s="3" t="s">
        <v>150</v>
      </c>
      <c r="D132" t="str">
        <f t="shared" si="4"/>
        <v>14.90</v>
      </c>
      <c r="E132" s="1"/>
      <c r="F132" s="1">
        <f t="shared" si="5"/>
        <v>14.9</v>
      </c>
    </row>
    <row r="133" spans="1:6" ht="15">
      <c r="A133" s="3" t="s">
        <v>151</v>
      </c>
      <c r="D133" t="str">
        <f t="shared" si="4"/>
        <v>15.13</v>
      </c>
      <c r="E133" s="1"/>
      <c r="F133" s="1">
        <f t="shared" si="5"/>
        <v>15.130000000000003</v>
      </c>
    </row>
    <row r="134" spans="1:6" ht="15">
      <c r="A134" s="3" t="s">
        <v>152</v>
      </c>
      <c r="D134" t="str">
        <f t="shared" si="4"/>
        <v>15.40</v>
      </c>
      <c r="E134" s="1"/>
      <c r="F134" s="1">
        <f t="shared" si="5"/>
        <v>15.399999999999999</v>
      </c>
    </row>
    <row r="135" spans="1:6" ht="15">
      <c r="A135" s="3" t="s">
        <v>153</v>
      </c>
      <c r="D135" t="str">
        <f t="shared" si="4"/>
        <v>15.58</v>
      </c>
      <c r="E135" s="1"/>
      <c r="F135" s="1">
        <f t="shared" si="5"/>
        <v>15.579999999999998</v>
      </c>
    </row>
    <row r="136" spans="1:6" ht="15">
      <c r="A136" s="3" t="s">
        <v>154</v>
      </c>
      <c r="D136" t="str">
        <f t="shared" si="4"/>
        <v>16.40</v>
      </c>
      <c r="E136" s="1"/>
      <c r="F136" s="1">
        <f t="shared" si="5"/>
        <v>16.4</v>
      </c>
    </row>
    <row r="137" spans="1:6" ht="15">
      <c r="A137" s="3" t="s">
        <v>155</v>
      </c>
      <c r="D137" t="str">
        <f t="shared" si="4"/>
        <v>16.70</v>
      </c>
      <c r="E137" s="1"/>
      <c r="F137" s="1">
        <f t="shared" si="5"/>
        <v>16.7</v>
      </c>
    </row>
    <row r="138" spans="1:6" ht="15">
      <c r="A138" s="3" t="s">
        <v>156</v>
      </c>
      <c r="D138" t="str">
        <f t="shared" si="4"/>
        <v>16.83</v>
      </c>
      <c r="E138" s="1"/>
      <c r="F138" s="1">
        <f t="shared" si="5"/>
        <v>16.83</v>
      </c>
    </row>
    <row r="139" spans="1:6" ht="15">
      <c r="A139" s="3" t="s">
        <v>157</v>
      </c>
      <c r="D139" t="str">
        <f t="shared" si="4"/>
        <v>17.29</v>
      </c>
      <c r="E139" s="1"/>
      <c r="F139" s="1">
        <f t="shared" si="5"/>
        <v>17.29</v>
      </c>
    </row>
    <row r="140" spans="1:6" ht="15">
      <c r="A140" s="3" t="s">
        <v>158</v>
      </c>
      <c r="D140" t="str">
        <f t="shared" si="4"/>
        <v>18.16</v>
      </c>
      <c r="E140" s="1"/>
      <c r="F140" s="1">
        <f t="shared" si="5"/>
        <v>18.16</v>
      </c>
    </row>
    <row r="141" spans="1:6" ht="15">
      <c r="A141" s="3" t="s">
        <v>159</v>
      </c>
      <c r="D141" t="str">
        <f t="shared" si="4"/>
        <v>18.45</v>
      </c>
      <c r="E141" s="1"/>
      <c r="F141" s="1">
        <f t="shared" si="5"/>
        <v>18.45</v>
      </c>
    </row>
    <row r="142" spans="1:6" ht="15">
      <c r="A142" s="3" t="s">
        <v>160</v>
      </c>
      <c r="D142" t="str">
        <f t="shared" si="4"/>
        <v>17.83</v>
      </c>
      <c r="E142" s="1"/>
      <c r="F142" s="1">
        <f t="shared" si="5"/>
        <v>17.83</v>
      </c>
    </row>
    <row r="143" spans="1:6" ht="15">
      <c r="A143" s="3" t="s">
        <v>161</v>
      </c>
      <c r="D143" t="str">
        <f t="shared" si="4"/>
        <v>16.92</v>
      </c>
      <c r="E143" s="1"/>
      <c r="F143" s="1">
        <f t="shared" si="5"/>
        <v>16.92</v>
      </c>
    </row>
    <row r="144" spans="1:6" ht="15">
      <c r="A144" s="3" t="s">
        <v>162</v>
      </c>
      <c r="D144" t="str">
        <f aca="true" t="shared" si="6" ref="D144:D207">RIGHT(A144,5)</f>
        <v>17.40</v>
      </c>
      <c r="E144" s="1"/>
      <c r="F144" s="1">
        <f aca="true" t="shared" si="7" ref="F144:F207">D144+1-1</f>
        <v>17.4</v>
      </c>
    </row>
    <row r="145" spans="1:6" ht="15">
      <c r="A145" s="3" t="s">
        <v>163</v>
      </c>
      <c r="D145" t="str">
        <f t="shared" si="6"/>
        <v>17.60</v>
      </c>
      <c r="E145" s="1"/>
      <c r="F145" s="1">
        <f t="shared" si="7"/>
        <v>17.6</v>
      </c>
    </row>
    <row r="146" spans="1:6" ht="15">
      <c r="A146" s="3" t="s">
        <v>164</v>
      </c>
      <c r="D146" t="str">
        <f t="shared" si="6"/>
        <v>17.16</v>
      </c>
      <c r="E146" s="1"/>
      <c r="F146" s="1">
        <f t="shared" si="7"/>
        <v>17.16</v>
      </c>
    </row>
    <row r="147" spans="1:6" ht="15">
      <c r="A147" s="3" t="s">
        <v>165</v>
      </c>
      <c r="D147" t="str">
        <f t="shared" si="6"/>
        <v>16.89</v>
      </c>
      <c r="E147" s="1"/>
      <c r="F147" s="1">
        <f t="shared" si="7"/>
        <v>16.89</v>
      </c>
    </row>
    <row r="148" spans="1:6" ht="15">
      <c r="A148" s="3" t="s">
        <v>166</v>
      </c>
      <c r="D148" t="str">
        <f t="shared" si="6"/>
        <v>16.68</v>
      </c>
      <c r="E148" s="1"/>
      <c r="F148" s="1">
        <f t="shared" si="7"/>
        <v>16.68</v>
      </c>
    </row>
    <row r="149" spans="1:6" ht="15">
      <c r="A149" s="3" t="s">
        <v>167</v>
      </c>
      <c r="D149" t="str">
        <f t="shared" si="6"/>
        <v>16.70</v>
      </c>
      <c r="E149" s="1"/>
      <c r="F149" s="1">
        <f t="shared" si="7"/>
        <v>16.7</v>
      </c>
    </row>
    <row r="150" spans="1:6" ht="15">
      <c r="A150" s="3" t="s">
        <v>168</v>
      </c>
      <c r="D150" t="str">
        <f t="shared" si="6"/>
        <v>16.82</v>
      </c>
      <c r="E150" s="1"/>
      <c r="F150" s="1">
        <f t="shared" si="7"/>
        <v>16.82</v>
      </c>
    </row>
    <row r="151" spans="1:6" ht="15">
      <c r="A151" s="3" t="s">
        <v>169</v>
      </c>
      <c r="D151" t="str">
        <f t="shared" si="6"/>
        <v>16.27</v>
      </c>
      <c r="E151" s="1"/>
      <c r="F151" s="1">
        <f t="shared" si="7"/>
        <v>16.27</v>
      </c>
    </row>
    <row r="152" spans="1:6" ht="15">
      <c r="A152" s="3" t="s">
        <v>170</v>
      </c>
      <c r="D152" t="str">
        <f t="shared" si="6"/>
        <v>15.43</v>
      </c>
      <c r="E152" s="1"/>
      <c r="F152" s="1">
        <f t="shared" si="7"/>
        <v>15.43</v>
      </c>
    </row>
    <row r="153" spans="1:6" ht="15">
      <c r="A153" s="3" t="s">
        <v>171</v>
      </c>
      <c r="D153" t="str">
        <f t="shared" si="6"/>
        <v>14.61</v>
      </c>
      <c r="E153" s="1"/>
      <c r="F153" s="1">
        <f t="shared" si="7"/>
        <v>14.61</v>
      </c>
    </row>
    <row r="154" spans="1:6" ht="15">
      <c r="A154" s="3" t="s">
        <v>172</v>
      </c>
      <c r="D154" t="str">
        <f t="shared" si="6"/>
        <v>13.83</v>
      </c>
      <c r="E154" s="1"/>
      <c r="F154" s="1">
        <f t="shared" si="7"/>
        <v>13.83</v>
      </c>
    </row>
    <row r="155" spans="1:6" ht="15">
      <c r="A155" s="3" t="s">
        <v>173</v>
      </c>
      <c r="D155" t="str">
        <f t="shared" si="6"/>
        <v>13.62</v>
      </c>
      <c r="E155" s="1"/>
      <c r="F155" s="1">
        <f t="shared" si="7"/>
        <v>13.62</v>
      </c>
    </row>
    <row r="156" spans="1:6" ht="15">
      <c r="A156" s="3" t="s">
        <v>174</v>
      </c>
      <c r="D156" t="str">
        <f t="shared" si="6"/>
        <v>13.25</v>
      </c>
      <c r="E156" s="1"/>
      <c r="F156" s="1">
        <f t="shared" si="7"/>
        <v>13.25</v>
      </c>
    </row>
    <row r="157" spans="1:6" ht="15">
      <c r="A157" s="3" t="s">
        <v>175</v>
      </c>
      <c r="D157" t="str">
        <f t="shared" si="6"/>
        <v>13.04</v>
      </c>
      <c r="E157" s="1"/>
      <c r="F157" s="1">
        <f t="shared" si="7"/>
        <v>13.04</v>
      </c>
    </row>
    <row r="158" spans="1:6" ht="15">
      <c r="A158" s="3" t="s">
        <v>176</v>
      </c>
      <c r="D158" t="str">
        <f t="shared" si="6"/>
        <v>12.80</v>
      </c>
      <c r="E158" s="1"/>
      <c r="F158" s="1">
        <f t="shared" si="7"/>
        <v>12.8</v>
      </c>
    </row>
    <row r="159" spans="1:6" ht="15">
      <c r="A159" s="3" t="s">
        <v>177</v>
      </c>
      <c r="D159" t="str">
        <f t="shared" si="6"/>
        <v>12.78</v>
      </c>
      <c r="E159" s="1"/>
      <c r="F159" s="1">
        <f t="shared" si="7"/>
        <v>12.78</v>
      </c>
    </row>
    <row r="160" spans="1:6" ht="15">
      <c r="A160" s="3" t="s">
        <v>178</v>
      </c>
      <c r="D160" t="str">
        <f t="shared" si="6"/>
        <v>12.63</v>
      </c>
      <c r="E160" s="1"/>
      <c r="F160" s="1">
        <f t="shared" si="7"/>
        <v>12.63</v>
      </c>
    </row>
    <row r="161" spans="1:6" ht="15">
      <c r="A161" s="3" t="s">
        <v>179</v>
      </c>
      <c r="D161" t="str">
        <f t="shared" si="6"/>
        <v>12.87</v>
      </c>
      <c r="E161" s="1"/>
      <c r="F161" s="1">
        <f t="shared" si="7"/>
        <v>12.87</v>
      </c>
    </row>
    <row r="162" spans="1:6" ht="15">
      <c r="A162" s="3" t="s">
        <v>180</v>
      </c>
      <c r="D162" t="str">
        <f t="shared" si="6"/>
        <v>13.42</v>
      </c>
      <c r="E162" s="1"/>
      <c r="F162" s="1">
        <f t="shared" si="7"/>
        <v>13.42</v>
      </c>
    </row>
    <row r="163" spans="1:6" ht="15">
      <c r="A163" s="3" t="s">
        <v>181</v>
      </c>
      <c r="D163" t="str">
        <f t="shared" si="6"/>
        <v>13.81</v>
      </c>
      <c r="E163" s="1"/>
      <c r="F163" s="1">
        <f t="shared" si="7"/>
        <v>13.81</v>
      </c>
    </row>
    <row r="164" spans="1:6" ht="15">
      <c r="A164" s="3" t="s">
        <v>182</v>
      </c>
      <c r="D164" t="str">
        <f t="shared" si="6"/>
        <v>13.73</v>
      </c>
      <c r="E164" s="1"/>
      <c r="F164" s="1">
        <f t="shared" si="7"/>
        <v>13.73</v>
      </c>
    </row>
    <row r="165" spans="1:6" ht="15">
      <c r="A165" s="3" t="s">
        <v>183</v>
      </c>
      <c r="D165" t="str">
        <f t="shared" si="6"/>
        <v>13.54</v>
      </c>
      <c r="E165" s="1"/>
      <c r="F165" s="1">
        <f t="shared" si="7"/>
        <v>13.54</v>
      </c>
    </row>
    <row r="166" spans="1:6" ht="15">
      <c r="A166" s="3" t="s">
        <v>184</v>
      </c>
      <c r="D166" t="str">
        <f t="shared" si="6"/>
        <v>13.44</v>
      </c>
      <c r="E166" s="1"/>
      <c r="F166" s="1">
        <f t="shared" si="7"/>
        <v>13.44</v>
      </c>
    </row>
    <row r="167" spans="1:6" ht="15">
      <c r="A167" s="3" t="s">
        <v>185</v>
      </c>
      <c r="D167" t="str">
        <f t="shared" si="6"/>
        <v>13.42</v>
      </c>
      <c r="E167" s="1"/>
      <c r="F167" s="1">
        <f t="shared" si="7"/>
        <v>13.42</v>
      </c>
    </row>
    <row r="168" spans="1:6" ht="15">
      <c r="A168" s="3" t="s">
        <v>186</v>
      </c>
      <c r="D168" t="str">
        <f t="shared" si="6"/>
        <v>13.37</v>
      </c>
      <c r="E168" s="1"/>
      <c r="F168" s="1">
        <f t="shared" si="7"/>
        <v>13.37</v>
      </c>
    </row>
    <row r="169" spans="1:6" ht="15">
      <c r="A169" s="3" t="s">
        <v>187</v>
      </c>
      <c r="D169" t="str">
        <f t="shared" si="6"/>
        <v>13.23</v>
      </c>
      <c r="E169" s="1"/>
      <c r="F169" s="1">
        <f t="shared" si="7"/>
        <v>13.23</v>
      </c>
    </row>
    <row r="170" spans="1:6" ht="15">
      <c r="A170" s="3" t="s">
        <v>188</v>
      </c>
      <c r="D170" t="str">
        <f t="shared" si="6"/>
        <v>13.39</v>
      </c>
      <c r="E170" s="1"/>
      <c r="F170" s="1">
        <f t="shared" si="7"/>
        <v>13.39</v>
      </c>
    </row>
    <row r="171" spans="1:6" ht="15">
      <c r="A171" s="3" t="s">
        <v>189</v>
      </c>
      <c r="D171" t="str">
        <f t="shared" si="6"/>
        <v>13.65</v>
      </c>
      <c r="E171" s="1"/>
      <c r="F171" s="1">
        <f t="shared" si="7"/>
        <v>13.65</v>
      </c>
    </row>
    <row r="172" spans="1:6" ht="15">
      <c r="A172" s="3" t="s">
        <v>190</v>
      </c>
      <c r="D172" t="str">
        <f t="shared" si="6"/>
        <v>13.94</v>
      </c>
      <c r="E172" s="1"/>
      <c r="F172" s="1">
        <f t="shared" si="7"/>
        <v>13.94</v>
      </c>
    </row>
    <row r="173" spans="1:6" ht="15">
      <c r="A173" s="3" t="s">
        <v>191</v>
      </c>
      <c r="D173" t="str">
        <f t="shared" si="6"/>
        <v>14.42</v>
      </c>
      <c r="E173" s="1"/>
      <c r="F173" s="1">
        <f t="shared" si="7"/>
        <v>14.42</v>
      </c>
    </row>
    <row r="174" spans="1:6" ht="15">
      <c r="A174" s="3" t="s">
        <v>192</v>
      </c>
      <c r="D174" t="str">
        <f t="shared" si="6"/>
        <v>14.67</v>
      </c>
      <c r="E174" s="1"/>
      <c r="F174" s="1">
        <f t="shared" si="7"/>
        <v>14.67</v>
      </c>
    </row>
    <row r="175" spans="1:6" ht="15">
      <c r="A175" s="3" t="s">
        <v>193</v>
      </c>
      <c r="D175" t="str">
        <f t="shared" si="6"/>
        <v>14.47</v>
      </c>
      <c r="E175" s="1"/>
      <c r="F175" s="1">
        <f t="shared" si="7"/>
        <v>14.47</v>
      </c>
    </row>
    <row r="176" spans="1:6" ht="15">
      <c r="A176" s="3" t="s">
        <v>194</v>
      </c>
      <c r="D176" t="str">
        <f t="shared" si="6"/>
        <v>14.35</v>
      </c>
      <c r="E176" s="1"/>
      <c r="F176" s="1">
        <f t="shared" si="7"/>
        <v>14.35</v>
      </c>
    </row>
    <row r="177" spans="1:6" ht="15">
      <c r="A177" s="3" t="s">
        <v>195</v>
      </c>
      <c r="D177" t="str">
        <f t="shared" si="6"/>
        <v>14.13</v>
      </c>
      <c r="E177" s="1"/>
      <c r="F177" s="1">
        <f t="shared" si="7"/>
        <v>14.13</v>
      </c>
    </row>
    <row r="178" spans="1:6" ht="15">
      <c r="A178" s="3" t="s">
        <v>196</v>
      </c>
      <c r="D178" t="str">
        <f t="shared" si="6"/>
        <v>13.64</v>
      </c>
      <c r="E178" s="1"/>
      <c r="F178" s="1">
        <f t="shared" si="7"/>
        <v>13.64</v>
      </c>
    </row>
    <row r="179" spans="1:6" ht="15">
      <c r="A179" s="3" t="s">
        <v>197</v>
      </c>
      <c r="D179" t="str">
        <f t="shared" si="6"/>
        <v>13.18</v>
      </c>
      <c r="E179" s="1"/>
      <c r="F179" s="1">
        <f t="shared" si="7"/>
        <v>13.18</v>
      </c>
    </row>
    <row r="180" spans="1:6" ht="15">
      <c r="A180" s="3" t="s">
        <v>198</v>
      </c>
      <c r="D180" t="str">
        <f t="shared" si="6"/>
        <v>13.08</v>
      </c>
      <c r="E180" s="1"/>
      <c r="F180" s="1">
        <f t="shared" si="7"/>
        <v>13.08</v>
      </c>
    </row>
    <row r="181" spans="1:6" ht="15">
      <c r="A181" s="3" t="s">
        <v>199</v>
      </c>
      <c r="D181" t="str">
        <f t="shared" si="6"/>
        <v>12.92</v>
      </c>
      <c r="E181" s="1"/>
      <c r="F181" s="1">
        <f t="shared" si="7"/>
        <v>12.92</v>
      </c>
    </row>
    <row r="182" spans="1:6" ht="15">
      <c r="A182" s="3" t="s">
        <v>200</v>
      </c>
      <c r="D182" t="str">
        <f t="shared" si="6"/>
        <v>13.17</v>
      </c>
      <c r="E182" s="1"/>
      <c r="F182" s="1">
        <f t="shared" si="7"/>
        <v>13.17</v>
      </c>
    </row>
    <row r="183" spans="1:6" ht="15">
      <c r="A183" s="3" t="s">
        <v>201</v>
      </c>
      <c r="D183" t="str">
        <f t="shared" si="6"/>
        <v>13.20</v>
      </c>
      <c r="E183" s="1"/>
      <c r="F183" s="1">
        <f t="shared" si="7"/>
        <v>13.2</v>
      </c>
    </row>
    <row r="184" spans="1:6" ht="15">
      <c r="A184" s="3" t="s">
        <v>202</v>
      </c>
      <c r="D184" t="str">
        <f t="shared" si="6"/>
        <v>12.91</v>
      </c>
      <c r="E184" s="1"/>
      <c r="F184" s="1">
        <f t="shared" si="7"/>
        <v>12.91</v>
      </c>
    </row>
    <row r="185" spans="1:6" ht="15">
      <c r="A185" s="3" t="s">
        <v>203</v>
      </c>
      <c r="D185" t="str">
        <f t="shared" si="6"/>
        <v>12.22</v>
      </c>
      <c r="E185" s="1"/>
      <c r="F185" s="1">
        <f t="shared" si="7"/>
        <v>12.22</v>
      </c>
    </row>
    <row r="186" spans="1:6" ht="15">
      <c r="A186" s="3" t="s">
        <v>204</v>
      </c>
      <c r="D186" t="str">
        <f t="shared" si="6"/>
        <v>12.03</v>
      </c>
      <c r="E186" s="1"/>
      <c r="F186" s="1">
        <f t="shared" si="7"/>
        <v>12.03</v>
      </c>
    </row>
    <row r="187" spans="1:6" ht="15">
      <c r="A187" s="3" t="s">
        <v>205</v>
      </c>
      <c r="D187" t="str">
        <f t="shared" si="6"/>
        <v>12.19</v>
      </c>
      <c r="E187" s="1"/>
      <c r="F187" s="1">
        <f t="shared" si="7"/>
        <v>12.19</v>
      </c>
    </row>
    <row r="188" spans="1:6" ht="15">
      <c r="A188" s="3" t="s">
        <v>206</v>
      </c>
      <c r="D188" t="str">
        <f t="shared" si="6"/>
        <v>12.19</v>
      </c>
      <c r="E188" s="1"/>
      <c r="F188" s="1">
        <f t="shared" si="7"/>
        <v>12.19</v>
      </c>
    </row>
    <row r="189" spans="1:6" ht="15">
      <c r="A189" s="3" t="s">
        <v>207</v>
      </c>
      <c r="D189" t="str">
        <f t="shared" si="6"/>
        <v>12.14</v>
      </c>
      <c r="E189" s="1"/>
      <c r="F189" s="1">
        <f t="shared" si="7"/>
        <v>12.14</v>
      </c>
    </row>
    <row r="190" spans="1:6" ht="15">
      <c r="A190" s="3" t="s">
        <v>208</v>
      </c>
      <c r="D190" t="str">
        <f t="shared" si="6"/>
        <v>11.78</v>
      </c>
      <c r="E190" s="1"/>
      <c r="F190" s="1">
        <f t="shared" si="7"/>
        <v>11.78</v>
      </c>
    </row>
    <row r="191" spans="1:6" ht="15">
      <c r="A191" s="3" t="s">
        <v>209</v>
      </c>
      <c r="D191" t="str">
        <f t="shared" si="6"/>
        <v>11.26</v>
      </c>
      <c r="E191" s="1"/>
      <c r="F191" s="1">
        <f t="shared" si="7"/>
        <v>11.26</v>
      </c>
    </row>
    <row r="192" spans="1:6" ht="15">
      <c r="A192" s="3" t="s">
        <v>210</v>
      </c>
      <c r="D192" t="str">
        <f t="shared" si="6"/>
        <v>10.88</v>
      </c>
      <c r="E192" s="1"/>
      <c r="F192" s="1">
        <f t="shared" si="7"/>
        <v>10.88</v>
      </c>
    </row>
    <row r="193" spans="1:6" ht="15">
      <c r="A193" s="3" t="s">
        <v>211</v>
      </c>
      <c r="D193" t="str">
        <f t="shared" si="6"/>
        <v>10.71</v>
      </c>
      <c r="E193" s="1"/>
      <c r="F193" s="1">
        <f t="shared" si="7"/>
        <v>10.71</v>
      </c>
    </row>
    <row r="194" spans="1:6" ht="15">
      <c r="A194" s="3" t="s">
        <v>212</v>
      </c>
      <c r="D194" t="str">
        <f t="shared" si="6"/>
        <v>10.08</v>
      </c>
      <c r="E194" s="1"/>
      <c r="F194" s="1">
        <f t="shared" si="7"/>
        <v>10.08</v>
      </c>
    </row>
    <row r="195" spans="1:6" ht="15">
      <c r="A195" s="3" t="s">
        <v>213</v>
      </c>
      <c r="D195" t="str">
        <f t="shared" si="6"/>
        <v> 9.94</v>
      </c>
      <c r="E195" s="1"/>
      <c r="F195" s="1">
        <f t="shared" si="7"/>
        <v>9.94</v>
      </c>
    </row>
    <row r="196" spans="1:6" ht="15">
      <c r="A196" s="3" t="s">
        <v>214</v>
      </c>
      <c r="D196" t="str">
        <f t="shared" si="6"/>
        <v>10.14</v>
      </c>
      <c r="E196" s="1"/>
      <c r="F196" s="1">
        <f t="shared" si="7"/>
        <v>10.14</v>
      </c>
    </row>
    <row r="197" spans="1:6" ht="15">
      <c r="A197" s="3" t="s">
        <v>215</v>
      </c>
      <c r="D197" t="str">
        <f t="shared" si="6"/>
        <v>10.68</v>
      </c>
      <c r="E197" s="1"/>
      <c r="F197" s="1">
        <f t="shared" si="7"/>
        <v>10.68</v>
      </c>
    </row>
    <row r="198" spans="1:6" ht="15">
      <c r="A198" s="3" t="s">
        <v>216</v>
      </c>
      <c r="D198" t="str">
        <f t="shared" si="6"/>
        <v>10.51</v>
      </c>
      <c r="E198" s="1"/>
      <c r="F198" s="1">
        <f t="shared" si="7"/>
        <v>10.51</v>
      </c>
    </row>
    <row r="199" spans="1:6" ht="15">
      <c r="A199" s="3" t="s">
        <v>217</v>
      </c>
      <c r="D199" t="str">
        <f t="shared" si="6"/>
        <v>10.20</v>
      </c>
      <c r="E199" s="1"/>
      <c r="F199" s="1">
        <f t="shared" si="7"/>
        <v>10.2</v>
      </c>
    </row>
    <row r="200" spans="1:6" ht="15">
      <c r="A200" s="3" t="s">
        <v>218</v>
      </c>
      <c r="D200" t="str">
        <f t="shared" si="6"/>
        <v>10.01</v>
      </c>
      <c r="E200" s="1"/>
      <c r="F200" s="1">
        <f t="shared" si="7"/>
        <v>10.01</v>
      </c>
    </row>
    <row r="201" spans="1:6" ht="15">
      <c r="A201" s="3" t="s">
        <v>219</v>
      </c>
      <c r="D201" t="str">
        <f t="shared" si="6"/>
        <v> 9.97</v>
      </c>
      <c r="E201" s="1"/>
      <c r="F201" s="1">
        <f t="shared" si="7"/>
        <v>9.97</v>
      </c>
    </row>
    <row r="202" spans="1:6" ht="15">
      <c r="A202" s="3" t="s">
        <v>220</v>
      </c>
      <c r="D202" t="str">
        <f t="shared" si="6"/>
        <v> 9.70</v>
      </c>
      <c r="E202" s="1"/>
      <c r="F202" s="1">
        <f t="shared" si="7"/>
        <v>9.7</v>
      </c>
    </row>
    <row r="203" spans="1:6" ht="15">
      <c r="A203" s="3" t="s">
        <v>221</v>
      </c>
      <c r="D203" t="str">
        <f t="shared" si="6"/>
        <v> 9.31</v>
      </c>
      <c r="E203" s="1"/>
      <c r="F203" s="1">
        <f t="shared" si="7"/>
        <v>9.31</v>
      </c>
    </row>
    <row r="204" spans="1:6" ht="15">
      <c r="A204" s="3" t="s">
        <v>222</v>
      </c>
      <c r="D204" t="str">
        <f t="shared" si="6"/>
        <v> 9.20</v>
      </c>
      <c r="E204" s="1"/>
      <c r="F204" s="1">
        <f t="shared" si="7"/>
        <v>9.2</v>
      </c>
    </row>
    <row r="205" spans="1:6" ht="15">
      <c r="A205" s="3" t="s">
        <v>223</v>
      </c>
      <c r="D205" t="str">
        <f t="shared" si="6"/>
        <v> 9.08</v>
      </c>
      <c r="E205" s="1"/>
      <c r="F205" s="1">
        <f t="shared" si="7"/>
        <v>9.08</v>
      </c>
    </row>
    <row r="206" spans="1:6" ht="15">
      <c r="A206" s="3" t="s">
        <v>224</v>
      </c>
      <c r="D206" t="str">
        <f t="shared" si="6"/>
        <v> 9.04</v>
      </c>
      <c r="E206" s="1"/>
      <c r="F206" s="1">
        <f t="shared" si="7"/>
        <v>9.04</v>
      </c>
    </row>
    <row r="207" spans="1:6" ht="15">
      <c r="A207" s="3" t="s">
        <v>225</v>
      </c>
      <c r="D207" t="str">
        <f t="shared" si="6"/>
        <v> 9.83</v>
      </c>
      <c r="E207" s="1"/>
      <c r="F207" s="1">
        <f t="shared" si="7"/>
        <v>9.83</v>
      </c>
    </row>
    <row r="208" spans="1:6" ht="15">
      <c r="A208" s="3" t="s">
        <v>226</v>
      </c>
      <c r="D208" t="str">
        <f aca="true" t="shared" si="8" ref="D208:D271">RIGHT(A208,5)</f>
        <v>10.60</v>
      </c>
      <c r="E208" s="1"/>
      <c r="F208" s="1">
        <f aca="true" t="shared" si="9" ref="F208:F271">D208+1-1</f>
        <v>10.6</v>
      </c>
    </row>
    <row r="209" spans="1:6" ht="15">
      <c r="A209" s="3" t="s">
        <v>227</v>
      </c>
      <c r="D209" t="str">
        <f t="shared" si="8"/>
        <v>10.54</v>
      </c>
      <c r="E209" s="1"/>
      <c r="F209" s="1">
        <f t="shared" si="9"/>
        <v>10.54</v>
      </c>
    </row>
    <row r="210" spans="1:6" ht="15">
      <c r="A210" s="3" t="s">
        <v>228</v>
      </c>
      <c r="D210" t="str">
        <f t="shared" si="8"/>
        <v>10.28</v>
      </c>
      <c r="E210" s="1"/>
      <c r="F210" s="1">
        <f t="shared" si="9"/>
        <v>10.28</v>
      </c>
    </row>
    <row r="211" spans="1:6" ht="15">
      <c r="A211" s="3" t="s">
        <v>229</v>
      </c>
      <c r="D211" t="str">
        <f t="shared" si="8"/>
        <v>10.33</v>
      </c>
      <c r="E211" s="1"/>
      <c r="F211" s="1">
        <f t="shared" si="9"/>
        <v>10.33</v>
      </c>
    </row>
    <row r="212" spans="1:6" ht="15">
      <c r="A212" s="3" t="s">
        <v>230</v>
      </c>
      <c r="D212" t="str">
        <f t="shared" si="8"/>
        <v>10.89</v>
      </c>
      <c r="E212" s="1"/>
      <c r="F212" s="1">
        <f t="shared" si="9"/>
        <v>10.89</v>
      </c>
    </row>
    <row r="213" spans="1:6" ht="15">
      <c r="A213" s="3" t="s">
        <v>231</v>
      </c>
      <c r="D213" t="str">
        <f t="shared" si="8"/>
        <v>11.26</v>
      </c>
      <c r="E213" s="1"/>
      <c r="F213" s="1">
        <f t="shared" si="9"/>
        <v>11.26</v>
      </c>
    </row>
    <row r="214" spans="1:6" ht="15">
      <c r="A214" s="3" t="s">
        <v>232</v>
      </c>
      <c r="D214" t="str">
        <f t="shared" si="8"/>
        <v>10.65</v>
      </c>
      <c r="E214" s="1"/>
      <c r="F214" s="1">
        <f t="shared" si="9"/>
        <v>10.65</v>
      </c>
    </row>
    <row r="215" spans="1:6" ht="15">
      <c r="A215" s="3" t="s">
        <v>233</v>
      </c>
      <c r="D215" t="str">
        <f t="shared" si="8"/>
        <v>10.65</v>
      </c>
      <c r="E215" s="1"/>
      <c r="F215" s="1">
        <f t="shared" si="9"/>
        <v>10.65</v>
      </c>
    </row>
    <row r="216" spans="1:6" ht="15">
      <c r="A216" s="3" t="s">
        <v>234</v>
      </c>
      <c r="D216" t="str">
        <f t="shared" si="8"/>
        <v>10.43</v>
      </c>
      <c r="E216" s="1"/>
      <c r="F216" s="1">
        <f t="shared" si="9"/>
        <v>10.43</v>
      </c>
    </row>
    <row r="217" spans="1:6" ht="15">
      <c r="A217" s="3" t="s">
        <v>235</v>
      </c>
      <c r="D217" t="str">
        <f t="shared" si="8"/>
        <v> 9.89</v>
      </c>
      <c r="E217" s="1"/>
      <c r="F217" s="1">
        <f t="shared" si="9"/>
        <v>9.89</v>
      </c>
    </row>
    <row r="218" spans="1:6" ht="15">
      <c r="A218" s="3" t="s">
        <v>236</v>
      </c>
      <c r="D218" t="str">
        <f t="shared" si="8"/>
        <v> 9.93</v>
      </c>
      <c r="E218" s="1"/>
      <c r="F218" s="1">
        <f t="shared" si="9"/>
        <v>9.93</v>
      </c>
    </row>
    <row r="219" spans="1:6" ht="15">
      <c r="A219" s="3" t="s">
        <v>237</v>
      </c>
      <c r="D219" t="str">
        <f t="shared" si="8"/>
        <v>10.20</v>
      </c>
      <c r="E219" s="1"/>
      <c r="F219" s="1">
        <f t="shared" si="9"/>
        <v>10.2</v>
      </c>
    </row>
    <row r="220" spans="1:6" ht="15">
      <c r="A220" s="3" t="s">
        <v>238</v>
      </c>
      <c r="D220" t="str">
        <f t="shared" si="8"/>
        <v>10.46</v>
      </c>
      <c r="E220" s="1"/>
      <c r="F220" s="1">
        <f t="shared" si="9"/>
        <v>10.46</v>
      </c>
    </row>
    <row r="221" spans="1:6" ht="15">
      <c r="A221" s="3" t="s">
        <v>239</v>
      </c>
      <c r="D221" t="str">
        <f t="shared" si="8"/>
        <v>10.46</v>
      </c>
      <c r="E221" s="1"/>
      <c r="F221" s="1">
        <f t="shared" si="9"/>
        <v>10.46</v>
      </c>
    </row>
    <row r="222" spans="1:6" ht="15">
      <c r="A222" s="3" t="s">
        <v>240</v>
      </c>
      <c r="D222" t="str">
        <f t="shared" si="8"/>
        <v>10.43</v>
      </c>
      <c r="E222" s="1"/>
      <c r="F222" s="1">
        <f t="shared" si="9"/>
        <v>10.43</v>
      </c>
    </row>
    <row r="223" spans="1:6" ht="15">
      <c r="A223" s="3" t="s">
        <v>241</v>
      </c>
      <c r="D223" t="str">
        <f t="shared" si="8"/>
        <v>10.60</v>
      </c>
      <c r="E223" s="1"/>
      <c r="F223" s="1">
        <f t="shared" si="9"/>
        <v>10.6</v>
      </c>
    </row>
    <row r="224" spans="1:6" ht="15">
      <c r="A224" s="3" t="s">
        <v>242</v>
      </c>
      <c r="D224" t="str">
        <f t="shared" si="8"/>
        <v>10.48</v>
      </c>
      <c r="E224" s="1"/>
      <c r="F224" s="1">
        <f t="shared" si="9"/>
        <v>10.48</v>
      </c>
    </row>
    <row r="225" spans="1:6" ht="15">
      <c r="A225" s="3" t="s">
        <v>243</v>
      </c>
      <c r="D225" t="str">
        <f t="shared" si="8"/>
        <v>10.30</v>
      </c>
      <c r="E225" s="1"/>
      <c r="F225" s="1">
        <f t="shared" si="9"/>
        <v>10.3</v>
      </c>
    </row>
    <row r="226" spans="1:6" ht="15">
      <c r="A226" s="3" t="s">
        <v>244</v>
      </c>
      <c r="D226" t="str">
        <f t="shared" si="8"/>
        <v>10.27</v>
      </c>
      <c r="E226" s="1"/>
      <c r="F226" s="1">
        <f t="shared" si="9"/>
        <v>10.27</v>
      </c>
    </row>
    <row r="227" spans="1:6" ht="15">
      <c r="A227" s="3" t="s">
        <v>245</v>
      </c>
      <c r="D227" t="str">
        <f t="shared" si="8"/>
        <v>10.61</v>
      </c>
      <c r="E227" s="1"/>
      <c r="F227" s="1">
        <f t="shared" si="9"/>
        <v>10.61</v>
      </c>
    </row>
    <row r="228" spans="1:6" ht="15">
      <c r="A228" s="3" t="s">
        <v>246</v>
      </c>
      <c r="D228" t="str">
        <f t="shared" si="8"/>
        <v>10.73</v>
      </c>
      <c r="E228" s="1"/>
      <c r="F228" s="1">
        <f t="shared" si="9"/>
        <v>10.73</v>
      </c>
    </row>
    <row r="229" spans="1:6" ht="15">
      <c r="A229" s="3" t="s">
        <v>247</v>
      </c>
      <c r="D229" t="str">
        <f t="shared" si="8"/>
        <v>10.65</v>
      </c>
      <c r="E229" s="1"/>
      <c r="F229" s="1">
        <f t="shared" si="9"/>
        <v>10.65</v>
      </c>
    </row>
    <row r="230" spans="1:6" ht="15">
      <c r="A230" s="3" t="s">
        <v>248</v>
      </c>
      <c r="D230" t="str">
        <f t="shared" si="8"/>
        <v>11.03</v>
      </c>
      <c r="E230" s="1"/>
      <c r="F230" s="1">
        <f t="shared" si="9"/>
        <v>11.03</v>
      </c>
    </row>
    <row r="231" spans="1:6" ht="15">
      <c r="A231" s="3" t="s">
        <v>249</v>
      </c>
      <c r="D231" t="str">
        <f t="shared" si="8"/>
        <v>11.05</v>
      </c>
      <c r="E231" s="1"/>
      <c r="F231" s="1">
        <f t="shared" si="9"/>
        <v>11.05</v>
      </c>
    </row>
    <row r="232" spans="1:6" ht="15">
      <c r="A232" s="3" t="s">
        <v>250</v>
      </c>
      <c r="D232" t="str">
        <f t="shared" si="8"/>
        <v>10.77</v>
      </c>
      <c r="E232" s="1"/>
      <c r="F232" s="1">
        <f t="shared" si="9"/>
        <v>10.77</v>
      </c>
    </row>
    <row r="233" spans="1:6" ht="15">
      <c r="A233" s="3" t="s">
        <v>251</v>
      </c>
      <c r="D233" t="str">
        <f t="shared" si="8"/>
        <v>10.20</v>
      </c>
      <c r="E233" s="1"/>
      <c r="F233" s="1">
        <f t="shared" si="9"/>
        <v>10.2</v>
      </c>
    </row>
    <row r="234" spans="1:6" ht="15">
      <c r="A234" s="3" t="s">
        <v>252</v>
      </c>
      <c r="D234" t="str">
        <f t="shared" si="8"/>
        <v> 9.88</v>
      </c>
      <c r="E234" s="1"/>
      <c r="F234" s="1">
        <f t="shared" si="9"/>
        <v>9.88</v>
      </c>
    </row>
    <row r="235" spans="1:6" ht="15">
      <c r="A235" s="3" t="s">
        <v>253</v>
      </c>
      <c r="D235" t="str">
        <f t="shared" si="8"/>
        <v> 9.99</v>
      </c>
      <c r="E235" s="1"/>
      <c r="F235" s="1">
        <f t="shared" si="9"/>
        <v>9.99</v>
      </c>
    </row>
    <row r="236" spans="1:6" ht="15">
      <c r="A236" s="3" t="s">
        <v>254</v>
      </c>
      <c r="D236" t="str">
        <f t="shared" si="8"/>
        <v>10.13</v>
      </c>
      <c r="E236" s="1"/>
      <c r="F236" s="1">
        <f t="shared" si="9"/>
        <v>10.13</v>
      </c>
    </row>
    <row r="237" spans="1:6" ht="15">
      <c r="A237" s="3" t="s">
        <v>255</v>
      </c>
      <c r="D237" t="str">
        <f t="shared" si="8"/>
        <v> 9.95</v>
      </c>
      <c r="E237" s="1"/>
      <c r="F237" s="1">
        <f t="shared" si="9"/>
        <v>9.95</v>
      </c>
    </row>
    <row r="238" spans="1:6" ht="15">
      <c r="A238" s="3" t="s">
        <v>256</v>
      </c>
      <c r="D238" t="str">
        <f t="shared" si="8"/>
        <v> 9.77</v>
      </c>
      <c r="E238" s="1"/>
      <c r="F238" s="1">
        <f t="shared" si="9"/>
        <v>9.77</v>
      </c>
    </row>
    <row r="239" spans="1:6" ht="15">
      <c r="A239" s="3" t="s">
        <v>257</v>
      </c>
      <c r="D239" t="str">
        <f t="shared" si="8"/>
        <v> 9.74</v>
      </c>
      <c r="E239" s="1"/>
      <c r="F239" s="1">
        <f t="shared" si="9"/>
        <v>9.74</v>
      </c>
    </row>
    <row r="240" spans="1:6" ht="15">
      <c r="A240" s="3" t="s">
        <v>258</v>
      </c>
      <c r="D240" t="str">
        <f t="shared" si="8"/>
        <v> 9.90</v>
      </c>
      <c r="E240" s="1"/>
      <c r="F240" s="1">
        <f t="shared" si="9"/>
        <v>9.9</v>
      </c>
    </row>
    <row r="241" spans="1:6" ht="15">
      <c r="A241" s="3" t="s">
        <v>259</v>
      </c>
      <c r="D241" t="str">
        <f t="shared" si="8"/>
        <v>10.20</v>
      </c>
      <c r="E241" s="1"/>
      <c r="F241" s="1">
        <f t="shared" si="9"/>
        <v>10.2</v>
      </c>
    </row>
    <row r="242" spans="1:6" ht="15">
      <c r="A242" s="3" t="s">
        <v>260</v>
      </c>
      <c r="D242" t="str">
        <f t="shared" si="8"/>
        <v>10.27</v>
      </c>
      <c r="E242" s="1"/>
      <c r="F242" s="1">
        <f t="shared" si="9"/>
        <v>10.27</v>
      </c>
    </row>
    <row r="243" spans="1:6" ht="15">
      <c r="A243" s="3" t="s">
        <v>261</v>
      </c>
      <c r="D243" t="str">
        <f t="shared" si="8"/>
        <v>10.37</v>
      </c>
      <c r="E243" s="1"/>
      <c r="F243" s="1">
        <f t="shared" si="9"/>
        <v>10.37</v>
      </c>
    </row>
    <row r="244" spans="1:6" ht="15">
      <c r="A244" s="3" t="s">
        <v>262</v>
      </c>
      <c r="D244" t="str">
        <f t="shared" si="8"/>
        <v>10.48</v>
      </c>
      <c r="E244" s="1"/>
      <c r="F244" s="1">
        <f t="shared" si="9"/>
        <v>10.48</v>
      </c>
    </row>
    <row r="245" spans="1:6" ht="15">
      <c r="A245" s="3" t="s">
        <v>263</v>
      </c>
      <c r="D245" t="str">
        <f t="shared" si="8"/>
        <v>10.16</v>
      </c>
      <c r="E245" s="1"/>
      <c r="F245" s="1">
        <f t="shared" si="9"/>
        <v>10.16</v>
      </c>
    </row>
    <row r="246" spans="1:6" ht="15">
      <c r="A246" s="3" t="s">
        <v>264</v>
      </c>
      <c r="D246" t="str">
        <f t="shared" si="8"/>
        <v>10.04</v>
      </c>
      <c r="E246" s="1"/>
      <c r="F246" s="1">
        <f t="shared" si="9"/>
        <v>10.04</v>
      </c>
    </row>
    <row r="247" spans="1:6" ht="15">
      <c r="A247" s="3" t="s">
        <v>265</v>
      </c>
      <c r="D247" t="str">
        <f t="shared" si="8"/>
        <v>10.10</v>
      </c>
      <c r="E247" s="1"/>
      <c r="F247" s="1">
        <f t="shared" si="9"/>
        <v>10.1</v>
      </c>
    </row>
    <row r="248" spans="1:6" ht="15">
      <c r="A248" s="3" t="s">
        <v>266</v>
      </c>
      <c r="D248" t="str">
        <f t="shared" si="8"/>
        <v>10.18</v>
      </c>
      <c r="E248" s="1"/>
      <c r="F248" s="1">
        <f t="shared" si="9"/>
        <v>10.18</v>
      </c>
    </row>
    <row r="249" spans="1:6" ht="15">
      <c r="A249" s="3" t="s">
        <v>267</v>
      </c>
      <c r="D249" t="str">
        <f t="shared" si="8"/>
        <v>10.18</v>
      </c>
      <c r="E249" s="1"/>
      <c r="F249" s="1">
        <f t="shared" si="9"/>
        <v>10.18</v>
      </c>
    </row>
    <row r="250" spans="1:6" ht="15">
      <c r="A250" s="3" t="s">
        <v>268</v>
      </c>
      <c r="D250" t="str">
        <f t="shared" si="8"/>
        <v>10.01</v>
      </c>
      <c r="E250" s="1"/>
      <c r="F250" s="1">
        <f t="shared" si="9"/>
        <v>10.01</v>
      </c>
    </row>
    <row r="251" spans="1:6" ht="15">
      <c r="A251" s="3" t="s">
        <v>269</v>
      </c>
      <c r="D251" t="str">
        <f t="shared" si="8"/>
        <v> 9.67</v>
      </c>
      <c r="E251" s="1"/>
      <c r="F251" s="1">
        <f t="shared" si="9"/>
        <v>9.67</v>
      </c>
    </row>
    <row r="252" spans="1:6" ht="15">
      <c r="A252" s="3" t="s">
        <v>270</v>
      </c>
      <c r="D252" t="str">
        <f t="shared" si="8"/>
        <v> 9.64</v>
      </c>
      <c r="E252" s="1"/>
      <c r="F252" s="1">
        <f t="shared" si="9"/>
        <v>9.64</v>
      </c>
    </row>
    <row r="253" spans="1:6" ht="15">
      <c r="A253" s="3" t="s">
        <v>271</v>
      </c>
      <c r="D253" t="str">
        <f t="shared" si="8"/>
        <v> 9.37</v>
      </c>
      <c r="E253" s="1"/>
      <c r="F253" s="1">
        <f t="shared" si="9"/>
        <v>9.37</v>
      </c>
    </row>
    <row r="254" spans="1:6" ht="15">
      <c r="A254" s="3" t="s">
        <v>272</v>
      </c>
      <c r="D254" t="str">
        <f t="shared" si="8"/>
        <v> 9.50</v>
      </c>
      <c r="E254" s="1"/>
      <c r="F254" s="1">
        <f t="shared" si="9"/>
        <v>9.5</v>
      </c>
    </row>
    <row r="255" spans="1:6" ht="15">
      <c r="A255" s="3" t="s">
        <v>273</v>
      </c>
      <c r="D255" t="str">
        <f t="shared" si="8"/>
        <v> 9.49</v>
      </c>
      <c r="E255" s="1"/>
      <c r="F255" s="1">
        <f t="shared" si="9"/>
        <v>9.49</v>
      </c>
    </row>
    <row r="256" spans="1:6" ht="15">
      <c r="A256" s="3" t="s">
        <v>274</v>
      </c>
      <c r="D256" t="str">
        <f t="shared" si="8"/>
        <v> 9.47</v>
      </c>
      <c r="E256" s="1"/>
      <c r="F256" s="1">
        <f t="shared" si="9"/>
        <v>9.47</v>
      </c>
    </row>
    <row r="257" spans="1:6" ht="15">
      <c r="A257" s="3" t="s">
        <v>275</v>
      </c>
      <c r="D257" t="str">
        <f t="shared" si="8"/>
        <v> 9.62</v>
      </c>
      <c r="E257" s="1"/>
      <c r="F257" s="1">
        <f t="shared" si="9"/>
        <v>9.62</v>
      </c>
    </row>
    <row r="258" spans="1:6" ht="15">
      <c r="A258" s="3" t="s">
        <v>276</v>
      </c>
      <c r="D258" t="str">
        <f t="shared" si="8"/>
        <v> 9.58</v>
      </c>
      <c r="E258" s="1"/>
      <c r="F258" s="1">
        <f t="shared" si="9"/>
        <v>9.58</v>
      </c>
    </row>
    <row r="259" spans="1:6" ht="15">
      <c r="A259" s="3" t="s">
        <v>277</v>
      </c>
      <c r="D259" t="str">
        <f t="shared" si="8"/>
        <v> 9.24</v>
      </c>
      <c r="E259" s="1"/>
      <c r="F259" s="1">
        <f t="shared" si="9"/>
        <v>9.24</v>
      </c>
    </row>
    <row r="260" spans="1:6" ht="15">
      <c r="A260" s="3" t="s">
        <v>278</v>
      </c>
      <c r="D260" t="str">
        <f t="shared" si="8"/>
        <v> 9.01</v>
      </c>
      <c r="E260" s="1"/>
      <c r="F260" s="1">
        <f t="shared" si="9"/>
        <v>9.01</v>
      </c>
    </row>
    <row r="261" spans="1:6" ht="15">
      <c r="A261" s="3" t="s">
        <v>279</v>
      </c>
      <c r="D261" t="str">
        <f t="shared" si="8"/>
        <v> 8.86</v>
      </c>
      <c r="E261" s="1"/>
      <c r="F261" s="1">
        <f t="shared" si="9"/>
        <v>8.86</v>
      </c>
    </row>
    <row r="262" spans="1:6" ht="15">
      <c r="A262" s="3" t="s">
        <v>280</v>
      </c>
      <c r="D262" t="str">
        <f t="shared" si="8"/>
        <v> 8.71</v>
      </c>
      <c r="E262" s="1"/>
      <c r="F262" s="1">
        <f t="shared" si="9"/>
        <v>8.71</v>
      </c>
    </row>
    <row r="263" spans="1:6" ht="15">
      <c r="A263" s="3" t="s">
        <v>281</v>
      </c>
      <c r="D263" t="str">
        <f t="shared" si="8"/>
        <v> 8.50</v>
      </c>
      <c r="E263" s="1"/>
      <c r="F263" s="1">
        <f t="shared" si="9"/>
        <v>8.5</v>
      </c>
    </row>
    <row r="264" spans="1:6" ht="15">
      <c r="A264" s="3" t="s">
        <v>282</v>
      </c>
      <c r="D264" t="str">
        <f t="shared" si="8"/>
        <v> 8.43</v>
      </c>
      <c r="E264" s="1"/>
      <c r="F264" s="1">
        <f t="shared" si="9"/>
        <v>8.43</v>
      </c>
    </row>
    <row r="265" spans="1:6" ht="15">
      <c r="A265" s="3" t="s">
        <v>283</v>
      </c>
      <c r="D265" t="str">
        <f t="shared" si="8"/>
        <v> 8.76</v>
      </c>
      <c r="E265" s="1"/>
      <c r="F265" s="1">
        <f t="shared" si="9"/>
        <v>8.76</v>
      </c>
    </row>
    <row r="266" spans="1:6" ht="15">
      <c r="A266" s="3" t="s">
        <v>284</v>
      </c>
      <c r="D266" t="str">
        <f t="shared" si="8"/>
        <v> 8.94</v>
      </c>
      <c r="E266" s="1"/>
      <c r="F266" s="1">
        <f t="shared" si="9"/>
        <v>8.94</v>
      </c>
    </row>
    <row r="267" spans="1:6" ht="15">
      <c r="A267" s="3" t="s">
        <v>285</v>
      </c>
      <c r="D267" t="str">
        <f t="shared" si="8"/>
        <v> 8.85</v>
      </c>
      <c r="E267" s="1"/>
      <c r="F267" s="1">
        <f t="shared" si="9"/>
        <v>8.85</v>
      </c>
    </row>
    <row r="268" spans="1:6" ht="15">
      <c r="A268" s="3" t="s">
        <v>286</v>
      </c>
      <c r="D268" t="str">
        <f t="shared" si="8"/>
        <v> 8.67</v>
      </c>
      <c r="E268" s="1"/>
      <c r="F268" s="1">
        <f t="shared" si="9"/>
        <v>8.67</v>
      </c>
    </row>
    <row r="269" spans="1:6" ht="15">
      <c r="A269" s="3" t="s">
        <v>287</v>
      </c>
      <c r="D269" t="str">
        <f t="shared" si="8"/>
        <v> 8.51</v>
      </c>
      <c r="E269" s="1"/>
      <c r="F269" s="1">
        <f t="shared" si="9"/>
        <v>8.51</v>
      </c>
    </row>
    <row r="270" spans="1:6" ht="15">
      <c r="A270" s="3" t="s">
        <v>288</v>
      </c>
      <c r="D270" t="str">
        <f t="shared" si="8"/>
        <v> 8.13</v>
      </c>
      <c r="E270" s="1"/>
      <c r="F270" s="1">
        <f t="shared" si="9"/>
        <v>8.13</v>
      </c>
    </row>
    <row r="271" spans="1:6" ht="15">
      <c r="A271" s="3" t="s">
        <v>289</v>
      </c>
      <c r="D271" t="str">
        <f t="shared" si="8"/>
        <v> 7.98</v>
      </c>
      <c r="E271" s="1"/>
      <c r="F271" s="1">
        <f t="shared" si="9"/>
        <v>7.98</v>
      </c>
    </row>
    <row r="272" spans="1:6" ht="15">
      <c r="A272" s="3" t="s">
        <v>290</v>
      </c>
      <c r="D272" t="str">
        <f aca="true" t="shared" si="10" ref="D272:D335">RIGHT(A272,5)</f>
        <v> 7.92</v>
      </c>
      <c r="E272" s="1"/>
      <c r="F272" s="1">
        <f aca="true" t="shared" si="11" ref="F272:F335">D272+1-1</f>
        <v>7.92</v>
      </c>
    </row>
    <row r="273" spans="1:6" ht="15">
      <c r="A273" s="3" t="s">
        <v>291</v>
      </c>
      <c r="D273" t="str">
        <f t="shared" si="10"/>
        <v> 8.09</v>
      </c>
      <c r="E273" s="1"/>
      <c r="F273" s="1">
        <f t="shared" si="11"/>
        <v>8.09</v>
      </c>
    </row>
    <row r="274" spans="1:6" ht="15">
      <c r="A274" s="3" t="s">
        <v>292</v>
      </c>
      <c r="D274" t="str">
        <f t="shared" si="10"/>
        <v> 8.31</v>
      </c>
      <c r="E274" s="1"/>
      <c r="F274" s="1">
        <f t="shared" si="11"/>
        <v>8.31</v>
      </c>
    </row>
    <row r="275" spans="1:6" ht="15">
      <c r="A275" s="3" t="s">
        <v>293</v>
      </c>
      <c r="D275" t="str">
        <f t="shared" si="10"/>
        <v> 8.22</v>
      </c>
      <c r="E275" s="1"/>
      <c r="F275" s="1">
        <f t="shared" si="11"/>
        <v>8.22</v>
      </c>
    </row>
    <row r="276" spans="1:6" ht="15">
      <c r="A276" s="3" t="s">
        <v>294</v>
      </c>
      <c r="D276" t="str">
        <f t="shared" si="10"/>
        <v> 8.02</v>
      </c>
      <c r="E276" s="1"/>
      <c r="F276" s="1">
        <f t="shared" si="11"/>
        <v>8.02</v>
      </c>
    </row>
    <row r="277" spans="1:6" ht="15">
      <c r="A277" s="3" t="s">
        <v>295</v>
      </c>
      <c r="D277" t="str">
        <f t="shared" si="10"/>
        <v> 7.68</v>
      </c>
      <c r="E277" s="1"/>
      <c r="F277" s="1">
        <f t="shared" si="11"/>
        <v>7.68</v>
      </c>
    </row>
    <row r="278" spans="1:6" ht="15">
      <c r="A278" s="3" t="s">
        <v>296</v>
      </c>
      <c r="D278" t="str">
        <f t="shared" si="10"/>
        <v> 7.50</v>
      </c>
      <c r="E278" s="1"/>
      <c r="F278" s="1">
        <f t="shared" si="11"/>
        <v>7.5</v>
      </c>
    </row>
    <row r="279" spans="1:6" ht="15">
      <c r="A279" s="3" t="s">
        <v>297</v>
      </c>
      <c r="D279" t="str">
        <f t="shared" si="10"/>
        <v> 7.47</v>
      </c>
      <c r="E279" s="1"/>
      <c r="F279" s="1">
        <f t="shared" si="11"/>
        <v>7.469999999999999</v>
      </c>
    </row>
    <row r="280" spans="1:6" ht="15">
      <c r="A280" s="3" t="s">
        <v>298</v>
      </c>
      <c r="D280" t="str">
        <f t="shared" si="10"/>
        <v> 7.47</v>
      </c>
      <c r="E280" s="1"/>
      <c r="F280" s="1">
        <f t="shared" si="11"/>
        <v>7.469999999999999</v>
      </c>
    </row>
    <row r="281" spans="1:6" ht="15">
      <c r="A281" s="3" t="s">
        <v>299</v>
      </c>
      <c r="D281" t="str">
        <f t="shared" si="10"/>
        <v> 7.42</v>
      </c>
      <c r="E281" s="1"/>
      <c r="F281" s="1">
        <f t="shared" si="11"/>
        <v>7.42</v>
      </c>
    </row>
    <row r="282" spans="1:6" ht="15">
      <c r="A282" s="3" t="s">
        <v>300</v>
      </c>
      <c r="D282" t="str">
        <f t="shared" si="10"/>
        <v> 7.21</v>
      </c>
      <c r="E282" s="1"/>
      <c r="F282" s="1">
        <f t="shared" si="11"/>
        <v>7.210000000000001</v>
      </c>
    </row>
    <row r="283" spans="1:6" ht="15">
      <c r="A283" s="3" t="s">
        <v>301</v>
      </c>
      <c r="D283" t="str">
        <f t="shared" si="10"/>
        <v> 7.11</v>
      </c>
      <c r="E283" s="1"/>
      <c r="F283" s="1">
        <f t="shared" si="11"/>
        <v>7.109999999999999</v>
      </c>
    </row>
    <row r="284" spans="1:6" ht="15">
      <c r="A284" s="3" t="s">
        <v>302</v>
      </c>
      <c r="D284" t="str">
        <f t="shared" si="10"/>
        <v> 6.92</v>
      </c>
      <c r="E284" s="1"/>
      <c r="F284" s="1">
        <f t="shared" si="11"/>
        <v>6.92</v>
      </c>
    </row>
    <row r="285" spans="1:6" ht="15">
      <c r="A285" s="3" t="s">
        <v>303</v>
      </c>
      <c r="D285" t="str">
        <f t="shared" si="10"/>
        <v> 6.83</v>
      </c>
      <c r="E285" s="1"/>
      <c r="F285" s="1">
        <f t="shared" si="11"/>
        <v>6.83</v>
      </c>
    </row>
    <row r="286" spans="1:6" ht="15">
      <c r="A286" s="3" t="s">
        <v>304</v>
      </c>
      <c r="D286" t="str">
        <f t="shared" si="10"/>
        <v> 7.16</v>
      </c>
      <c r="E286" s="1"/>
      <c r="F286" s="1">
        <f t="shared" si="11"/>
        <v>7.16</v>
      </c>
    </row>
    <row r="287" spans="1:6" ht="15">
      <c r="A287" s="3" t="s">
        <v>305</v>
      </c>
      <c r="D287" t="str">
        <f t="shared" si="10"/>
        <v> 7.17</v>
      </c>
      <c r="E287" s="1"/>
      <c r="F287" s="1">
        <f t="shared" si="11"/>
        <v>7.17</v>
      </c>
    </row>
    <row r="288" spans="1:6" ht="15">
      <c r="A288" s="3" t="s">
        <v>306</v>
      </c>
      <c r="D288" t="str">
        <f t="shared" si="10"/>
        <v> 7.06</v>
      </c>
      <c r="E288" s="1"/>
      <c r="F288" s="1">
        <f t="shared" si="11"/>
        <v>7.059999999999999</v>
      </c>
    </row>
    <row r="289" spans="1:6" ht="15">
      <c r="A289" s="3" t="s">
        <v>307</v>
      </c>
      <c r="D289" t="str">
        <f t="shared" si="10"/>
        <v> 7.15</v>
      </c>
      <c r="E289" s="1"/>
      <c r="F289" s="1">
        <f t="shared" si="11"/>
        <v>7.15</v>
      </c>
    </row>
    <row r="290" spans="1:6" ht="15">
      <c r="A290" s="3" t="s">
        <v>308</v>
      </c>
      <c r="D290" t="str">
        <f t="shared" si="10"/>
        <v> 7.68</v>
      </c>
      <c r="E290" s="1"/>
      <c r="F290" s="1">
        <f t="shared" si="11"/>
        <v>7.68</v>
      </c>
    </row>
    <row r="291" spans="1:6" ht="15">
      <c r="A291" s="3" t="s">
        <v>309</v>
      </c>
      <c r="D291" t="str">
        <f t="shared" si="10"/>
        <v> 8.32</v>
      </c>
      <c r="E291" s="1"/>
      <c r="F291" s="1">
        <f t="shared" si="11"/>
        <v>8.32</v>
      </c>
    </row>
    <row r="292" spans="1:6" ht="15">
      <c r="A292" s="3" t="s">
        <v>310</v>
      </c>
      <c r="D292" t="str">
        <f t="shared" si="10"/>
        <v> 8.60</v>
      </c>
      <c r="E292" s="1"/>
      <c r="F292" s="1">
        <f t="shared" si="11"/>
        <v>8.6</v>
      </c>
    </row>
    <row r="293" spans="1:6" ht="15">
      <c r="A293" s="3" t="s">
        <v>311</v>
      </c>
      <c r="D293" t="str">
        <f t="shared" si="10"/>
        <v> 8.40</v>
      </c>
      <c r="E293" s="1"/>
      <c r="F293" s="1">
        <f t="shared" si="11"/>
        <v>8.4</v>
      </c>
    </row>
    <row r="294" spans="1:6" ht="15">
      <c r="A294" s="3" t="s">
        <v>312</v>
      </c>
      <c r="D294" t="str">
        <f t="shared" si="10"/>
        <v> 8.61</v>
      </c>
      <c r="E294" s="1"/>
      <c r="F294" s="1">
        <f t="shared" si="11"/>
        <v>8.61</v>
      </c>
    </row>
    <row r="295" spans="1:6" ht="15">
      <c r="A295" s="3" t="s">
        <v>313</v>
      </c>
      <c r="D295" t="str">
        <f t="shared" si="10"/>
        <v> 8.51</v>
      </c>
      <c r="E295" s="1"/>
      <c r="F295" s="1">
        <f t="shared" si="11"/>
        <v>8.51</v>
      </c>
    </row>
    <row r="296" spans="1:6" ht="15">
      <c r="A296" s="3" t="s">
        <v>314</v>
      </c>
      <c r="D296" t="str">
        <f t="shared" si="10"/>
        <v> 8.64</v>
      </c>
      <c r="E296" s="1"/>
      <c r="F296" s="1">
        <f t="shared" si="11"/>
        <v>8.64</v>
      </c>
    </row>
    <row r="297" spans="1:6" ht="15">
      <c r="A297" s="3" t="s">
        <v>315</v>
      </c>
      <c r="D297" t="str">
        <f t="shared" si="10"/>
        <v> 8.93</v>
      </c>
      <c r="E297" s="1"/>
      <c r="F297" s="1">
        <f t="shared" si="11"/>
        <v>8.93</v>
      </c>
    </row>
    <row r="298" spans="1:6" ht="15">
      <c r="A298" s="3" t="s">
        <v>316</v>
      </c>
      <c r="D298" t="str">
        <f t="shared" si="10"/>
        <v> 9.17</v>
      </c>
      <c r="E298" s="1"/>
      <c r="F298" s="1">
        <f t="shared" si="11"/>
        <v>9.17</v>
      </c>
    </row>
    <row r="299" spans="1:6" ht="15">
      <c r="A299" s="3" t="s">
        <v>317</v>
      </c>
      <c r="D299" t="str">
        <f t="shared" si="10"/>
        <v> 9.20</v>
      </c>
      <c r="E299" s="1"/>
      <c r="F299" s="1">
        <f t="shared" si="11"/>
        <v>9.2</v>
      </c>
    </row>
    <row r="300" spans="1:6" ht="15">
      <c r="A300" s="3" t="s">
        <v>318</v>
      </c>
      <c r="D300" t="str">
        <f t="shared" si="10"/>
        <v> 9.15</v>
      </c>
      <c r="E300" s="1"/>
      <c r="F300" s="1">
        <f t="shared" si="11"/>
        <v>9.15</v>
      </c>
    </row>
    <row r="301" spans="1:6" ht="15">
      <c r="A301" s="3" t="s">
        <v>319</v>
      </c>
      <c r="D301" t="str">
        <f t="shared" si="10"/>
        <v> 8.83</v>
      </c>
      <c r="E301" s="1"/>
      <c r="F301" s="1">
        <f t="shared" si="11"/>
        <v>8.83</v>
      </c>
    </row>
    <row r="302" spans="1:6" ht="15">
      <c r="A302" s="3" t="s">
        <v>320</v>
      </c>
      <c r="D302" t="str">
        <f t="shared" si="10"/>
        <v> 8.46</v>
      </c>
      <c r="E302" s="1"/>
      <c r="F302" s="1">
        <f t="shared" si="11"/>
        <v>8.46</v>
      </c>
    </row>
    <row r="303" spans="1:6" ht="15">
      <c r="A303" s="3" t="s">
        <v>321</v>
      </c>
      <c r="D303" t="str">
        <f t="shared" si="10"/>
        <v> 8.32</v>
      </c>
      <c r="E303" s="1"/>
      <c r="F303" s="1">
        <f t="shared" si="11"/>
        <v>8.32</v>
      </c>
    </row>
    <row r="304" spans="1:6" ht="15">
      <c r="A304" s="3" t="s">
        <v>322</v>
      </c>
      <c r="D304" t="str">
        <f t="shared" si="10"/>
        <v> 7.96</v>
      </c>
      <c r="E304" s="1"/>
      <c r="F304" s="1">
        <f t="shared" si="11"/>
        <v>7.960000000000001</v>
      </c>
    </row>
    <row r="305" spans="1:6" ht="15">
      <c r="A305" s="3" t="s">
        <v>323</v>
      </c>
      <c r="D305" t="str">
        <f t="shared" si="10"/>
        <v> 7.57</v>
      </c>
      <c r="E305" s="1"/>
      <c r="F305" s="1">
        <f t="shared" si="11"/>
        <v>7.57</v>
      </c>
    </row>
    <row r="306" spans="1:6" ht="15">
      <c r="A306" s="3" t="s">
        <v>324</v>
      </c>
      <c r="D306" t="str">
        <f t="shared" si="10"/>
        <v> 7.61</v>
      </c>
      <c r="E306" s="1"/>
      <c r="F306" s="1">
        <f t="shared" si="11"/>
        <v>7.609999999999999</v>
      </c>
    </row>
    <row r="307" spans="1:6" ht="15">
      <c r="A307" s="3" t="s">
        <v>325</v>
      </c>
      <c r="D307" t="str">
        <f t="shared" si="10"/>
        <v> 7.86</v>
      </c>
      <c r="E307" s="1"/>
      <c r="F307" s="1">
        <f t="shared" si="11"/>
        <v>7.859999999999999</v>
      </c>
    </row>
    <row r="308" spans="1:6" ht="15">
      <c r="A308" s="3" t="s">
        <v>326</v>
      </c>
      <c r="D308" t="str">
        <f t="shared" si="10"/>
        <v> 7.64</v>
      </c>
      <c r="E308" s="1"/>
      <c r="F308" s="1">
        <f t="shared" si="11"/>
        <v>7.640000000000001</v>
      </c>
    </row>
    <row r="309" spans="1:6" ht="15">
      <c r="A309" s="3" t="s">
        <v>327</v>
      </c>
      <c r="D309" t="str">
        <f t="shared" si="10"/>
        <v> 7.48</v>
      </c>
      <c r="E309" s="1"/>
      <c r="F309" s="1">
        <f t="shared" si="11"/>
        <v>7.48</v>
      </c>
    </row>
    <row r="310" spans="1:6" ht="15">
      <c r="A310" s="3" t="s">
        <v>328</v>
      </c>
      <c r="D310" t="str">
        <f t="shared" si="10"/>
        <v> 7.38</v>
      </c>
      <c r="E310" s="1"/>
      <c r="F310" s="1">
        <f t="shared" si="11"/>
        <v>7.379999999999999</v>
      </c>
    </row>
    <row r="311" spans="1:6" ht="15">
      <c r="A311" s="3" t="s">
        <v>329</v>
      </c>
      <c r="D311" t="str">
        <f t="shared" si="10"/>
        <v> 7.20</v>
      </c>
      <c r="E311" s="1"/>
      <c r="F311" s="1">
        <f t="shared" si="11"/>
        <v>7.199999999999999</v>
      </c>
    </row>
    <row r="312" spans="1:6" ht="15">
      <c r="A312" s="3" t="s">
        <v>330</v>
      </c>
      <c r="D312" t="str">
        <f t="shared" si="10"/>
        <v> 7.03</v>
      </c>
      <c r="E312" s="1"/>
      <c r="F312" s="1">
        <f t="shared" si="11"/>
        <v>7.030000000000001</v>
      </c>
    </row>
    <row r="313" spans="1:6" ht="15">
      <c r="A313" s="3" t="s">
        <v>331</v>
      </c>
      <c r="D313" t="str">
        <f t="shared" si="10"/>
        <v> 7.08</v>
      </c>
      <c r="E313" s="1"/>
      <c r="F313" s="1">
        <f t="shared" si="11"/>
        <v>7.08</v>
      </c>
    </row>
    <row r="314" spans="1:6" ht="15">
      <c r="A314" s="3" t="s">
        <v>332</v>
      </c>
      <c r="D314" t="str">
        <f t="shared" si="10"/>
        <v> 7.62</v>
      </c>
      <c r="E314" s="1"/>
      <c r="F314" s="1">
        <f t="shared" si="11"/>
        <v>7.620000000000001</v>
      </c>
    </row>
    <row r="315" spans="1:6" ht="15">
      <c r="A315" s="3" t="s">
        <v>333</v>
      </c>
      <c r="D315" t="str">
        <f t="shared" si="10"/>
        <v> 7.93</v>
      </c>
      <c r="E315" s="1"/>
      <c r="F315" s="1">
        <f t="shared" si="11"/>
        <v>7.93</v>
      </c>
    </row>
    <row r="316" spans="1:6" ht="15">
      <c r="A316" s="3" t="s">
        <v>334</v>
      </c>
      <c r="D316" t="str">
        <f t="shared" si="10"/>
        <v> 8.07</v>
      </c>
      <c r="E316" s="1"/>
      <c r="F316" s="1">
        <f t="shared" si="11"/>
        <v>8.07</v>
      </c>
    </row>
    <row r="317" spans="1:6" ht="15">
      <c r="A317" s="3" t="s">
        <v>335</v>
      </c>
      <c r="D317" t="str">
        <f t="shared" si="10"/>
        <v> 8.32</v>
      </c>
      <c r="E317" s="1"/>
      <c r="F317" s="1">
        <f t="shared" si="11"/>
        <v>8.32</v>
      </c>
    </row>
    <row r="318" spans="1:6" ht="15">
      <c r="A318" s="3" t="s">
        <v>336</v>
      </c>
      <c r="D318" t="str">
        <f t="shared" si="10"/>
        <v> 8.25</v>
      </c>
      <c r="E318" s="1"/>
      <c r="F318" s="1">
        <f t="shared" si="11"/>
        <v>8.25</v>
      </c>
    </row>
    <row r="319" spans="1:6" ht="15">
      <c r="A319" s="3" t="s">
        <v>337</v>
      </c>
      <c r="D319" t="str">
        <f t="shared" si="10"/>
        <v> 8.00</v>
      </c>
      <c r="E319" s="1"/>
      <c r="F319" s="1">
        <f t="shared" si="11"/>
        <v>8</v>
      </c>
    </row>
    <row r="320" spans="1:6" ht="15">
      <c r="A320" s="3" t="s">
        <v>338</v>
      </c>
      <c r="D320" t="str">
        <f t="shared" si="10"/>
        <v> 8.23</v>
      </c>
      <c r="E320" s="1"/>
      <c r="F320" s="1">
        <f t="shared" si="11"/>
        <v>8.23</v>
      </c>
    </row>
    <row r="321" spans="1:6" ht="15">
      <c r="A321" s="3" t="s">
        <v>339</v>
      </c>
      <c r="D321" t="str">
        <f t="shared" si="10"/>
        <v> 7.92</v>
      </c>
      <c r="E321" s="1"/>
      <c r="F321" s="1">
        <f t="shared" si="11"/>
        <v>7.92</v>
      </c>
    </row>
    <row r="322" spans="1:6" ht="15">
      <c r="A322" s="3" t="s">
        <v>340</v>
      </c>
      <c r="D322" t="str">
        <f t="shared" si="10"/>
        <v> 7.62</v>
      </c>
      <c r="E322" s="1"/>
      <c r="F322" s="1">
        <f t="shared" si="11"/>
        <v>7.620000000000001</v>
      </c>
    </row>
    <row r="323" spans="1:6" ht="15">
      <c r="A323" s="3" t="s">
        <v>341</v>
      </c>
      <c r="D323" t="str">
        <f t="shared" si="10"/>
        <v> 7.60</v>
      </c>
      <c r="E323" s="1"/>
      <c r="F323" s="1">
        <f t="shared" si="11"/>
        <v>7.6</v>
      </c>
    </row>
    <row r="324" spans="1:6" ht="15">
      <c r="A324" s="3" t="s">
        <v>342</v>
      </c>
      <c r="D324" t="str">
        <f t="shared" si="10"/>
        <v> 7.82</v>
      </c>
      <c r="E324" s="1"/>
      <c r="F324" s="1">
        <f t="shared" si="11"/>
        <v>7.82</v>
      </c>
    </row>
    <row r="325" spans="1:6" ht="15">
      <c r="A325" s="3" t="s">
        <v>343</v>
      </c>
      <c r="D325" t="str">
        <f t="shared" si="10"/>
        <v> 7.65</v>
      </c>
      <c r="E325" s="1"/>
      <c r="F325" s="1">
        <f t="shared" si="11"/>
        <v>7.65</v>
      </c>
    </row>
    <row r="326" spans="1:6" ht="15">
      <c r="A326" s="3" t="s">
        <v>344</v>
      </c>
      <c r="D326" t="str">
        <f t="shared" si="10"/>
        <v> 7.90</v>
      </c>
      <c r="E326" s="1"/>
      <c r="F326" s="1">
        <f t="shared" si="11"/>
        <v>7.9</v>
      </c>
    </row>
    <row r="327" spans="1:6" ht="15">
      <c r="A327" s="3" t="s">
        <v>345</v>
      </c>
      <c r="D327" t="str">
        <f t="shared" si="10"/>
        <v> 8.14</v>
      </c>
      <c r="E327" s="1"/>
      <c r="F327" s="1">
        <f t="shared" si="11"/>
        <v>8.14</v>
      </c>
    </row>
    <row r="328" spans="1:6" ht="15">
      <c r="A328" s="3" t="s">
        <v>346</v>
      </c>
      <c r="D328" t="str">
        <f t="shared" si="10"/>
        <v> 7.94</v>
      </c>
      <c r="E328" s="1"/>
      <c r="F328" s="1">
        <f t="shared" si="11"/>
        <v>7.940000000000001</v>
      </c>
    </row>
    <row r="329" spans="1:12" ht="15">
      <c r="A329" s="3" t="s">
        <v>347</v>
      </c>
      <c r="D329" t="str">
        <f t="shared" si="10"/>
        <v> 7.69</v>
      </c>
      <c r="E329" s="1"/>
      <c r="F329" s="1">
        <f t="shared" si="11"/>
        <v>7.690000000000001</v>
      </c>
      <c r="L329" s="1"/>
    </row>
    <row r="330" spans="1:6" ht="15">
      <c r="A330" s="3" t="s">
        <v>348</v>
      </c>
      <c r="D330" t="str">
        <f t="shared" si="10"/>
        <v> 7.50</v>
      </c>
      <c r="E330" s="1"/>
      <c r="F330" s="1">
        <f t="shared" si="11"/>
        <v>7.5</v>
      </c>
    </row>
    <row r="331" spans="1:6" ht="15">
      <c r="A331" s="3" t="s">
        <v>349</v>
      </c>
      <c r="D331" t="str">
        <f t="shared" si="10"/>
        <v> 7.48</v>
      </c>
      <c r="E331" s="1"/>
      <c r="F331" s="1">
        <f t="shared" si="11"/>
        <v>7.48</v>
      </c>
    </row>
    <row r="332" spans="1:6" ht="15">
      <c r="A332" s="3" t="s">
        <v>350</v>
      </c>
      <c r="D332" t="str">
        <f t="shared" si="10"/>
        <v> 7.43</v>
      </c>
      <c r="E332" s="1"/>
      <c r="F332" s="1">
        <f t="shared" si="11"/>
        <v>7.43</v>
      </c>
    </row>
    <row r="333" spans="1:6" ht="15">
      <c r="A333" s="3" t="s">
        <v>351</v>
      </c>
      <c r="D333" t="str">
        <f t="shared" si="10"/>
        <v> 7.29</v>
      </c>
      <c r="E333" s="1"/>
      <c r="F333" s="1">
        <f t="shared" si="11"/>
        <v>7.289999999999999</v>
      </c>
    </row>
    <row r="334" spans="1:6" ht="15">
      <c r="A334" s="3" t="s">
        <v>352</v>
      </c>
      <c r="D334" t="str">
        <f t="shared" si="10"/>
        <v> 7.21</v>
      </c>
      <c r="E334" s="1"/>
      <c r="F334" s="1">
        <f t="shared" si="11"/>
        <v>7.210000000000001</v>
      </c>
    </row>
    <row r="335" spans="1:6" ht="15">
      <c r="A335" s="3" t="s">
        <v>353</v>
      </c>
      <c r="D335" t="str">
        <f t="shared" si="10"/>
        <v> 7.10</v>
      </c>
      <c r="E335" s="1"/>
      <c r="F335" s="1">
        <f t="shared" si="11"/>
        <v>7.1</v>
      </c>
    </row>
    <row r="336" spans="1:6" ht="15">
      <c r="A336" s="3" t="s">
        <v>354</v>
      </c>
      <c r="D336" t="str">
        <f aca="true" t="shared" si="12" ref="D336:D399">RIGHT(A336,5)</f>
        <v> 6.99</v>
      </c>
      <c r="E336" s="1"/>
      <c r="F336" s="1">
        <f aca="true" t="shared" si="13" ref="F336:F399">D336+1-1</f>
        <v>6.99</v>
      </c>
    </row>
    <row r="337" spans="1:6" ht="15">
      <c r="A337" s="3" t="s">
        <v>355</v>
      </c>
      <c r="D337" t="str">
        <f t="shared" si="12"/>
        <v> 7.04</v>
      </c>
      <c r="E337" s="1"/>
      <c r="F337" s="1">
        <f t="shared" si="13"/>
        <v>7.039999999999999</v>
      </c>
    </row>
    <row r="338" spans="1:6" ht="15">
      <c r="A338" s="3" t="s">
        <v>356</v>
      </c>
      <c r="D338" t="str">
        <f t="shared" si="12"/>
        <v> 7.13</v>
      </c>
      <c r="E338" s="1"/>
      <c r="F338" s="1">
        <f t="shared" si="13"/>
        <v>7.129999999999999</v>
      </c>
    </row>
    <row r="339" spans="1:6" ht="15">
      <c r="A339" s="3" t="s">
        <v>357</v>
      </c>
      <c r="D339" t="str">
        <f t="shared" si="12"/>
        <v> 7.14</v>
      </c>
      <c r="E339" s="1"/>
      <c r="F339" s="1">
        <f t="shared" si="13"/>
        <v>7.140000000000001</v>
      </c>
    </row>
    <row r="340" spans="1:6" ht="15">
      <c r="A340" s="3" t="s">
        <v>358</v>
      </c>
      <c r="D340" t="str">
        <f t="shared" si="12"/>
        <v> 7.14</v>
      </c>
      <c r="E340" s="1"/>
      <c r="F340" s="1">
        <f t="shared" si="13"/>
        <v>7.140000000000001</v>
      </c>
    </row>
    <row r="341" spans="1:12" ht="15">
      <c r="A341" s="3" t="s">
        <v>359</v>
      </c>
      <c r="D341" t="str">
        <f t="shared" si="12"/>
        <v> 7.00</v>
      </c>
      <c r="E341" s="1"/>
      <c r="F341" s="1">
        <f t="shared" si="13"/>
        <v>7</v>
      </c>
      <c r="L341" s="1"/>
    </row>
    <row r="342" spans="1:6" ht="15">
      <c r="A342" s="3" t="s">
        <v>360</v>
      </c>
      <c r="D342" t="str">
        <f t="shared" si="12"/>
        <v> 6.95</v>
      </c>
      <c r="E342" s="1"/>
      <c r="F342" s="1">
        <f t="shared" si="13"/>
        <v>6.95</v>
      </c>
    </row>
    <row r="343" spans="1:6" ht="15">
      <c r="A343" s="3" t="s">
        <v>361</v>
      </c>
      <c r="D343" t="str">
        <f t="shared" si="12"/>
        <v> 6.92</v>
      </c>
      <c r="E343" s="1"/>
      <c r="F343" s="1">
        <f t="shared" si="13"/>
        <v>6.92</v>
      </c>
    </row>
    <row r="344" spans="1:6" ht="15">
      <c r="A344" s="3" t="s">
        <v>362</v>
      </c>
      <c r="D344" t="str">
        <f t="shared" si="12"/>
        <v> 6.72</v>
      </c>
      <c r="E344" s="1"/>
      <c r="F344" s="1">
        <f t="shared" si="13"/>
        <v>6.72</v>
      </c>
    </row>
    <row r="345" spans="1:6" ht="15">
      <c r="A345" s="3" t="s">
        <v>363</v>
      </c>
      <c r="D345" t="str">
        <f t="shared" si="12"/>
        <v> 6.71</v>
      </c>
      <c r="E345" s="1"/>
      <c r="F345" s="1">
        <f t="shared" si="13"/>
        <v>6.71</v>
      </c>
    </row>
    <row r="346" spans="1:6" ht="15">
      <c r="A346" s="3" t="s">
        <v>364</v>
      </c>
      <c r="D346" t="str">
        <f t="shared" si="12"/>
        <v> 6.87</v>
      </c>
      <c r="E346" s="1"/>
      <c r="F346" s="1">
        <f t="shared" si="13"/>
        <v>6.87</v>
      </c>
    </row>
    <row r="347" spans="1:6" ht="15">
      <c r="A347" s="3" t="s">
        <v>365</v>
      </c>
      <c r="D347" t="str">
        <f t="shared" si="12"/>
        <v> 6.72</v>
      </c>
      <c r="E347" s="1"/>
      <c r="F347" s="1">
        <f t="shared" si="13"/>
        <v>6.72</v>
      </c>
    </row>
    <row r="348" spans="1:6" ht="15">
      <c r="A348" s="3" t="s">
        <v>366</v>
      </c>
      <c r="D348" t="str">
        <f t="shared" si="12"/>
        <v> 6.79</v>
      </c>
      <c r="E348" s="1"/>
      <c r="F348" s="1">
        <f t="shared" si="13"/>
        <v>6.79</v>
      </c>
    </row>
    <row r="349" spans="1:6" ht="15">
      <c r="A349" s="3" t="s">
        <v>367</v>
      </c>
      <c r="D349" t="str">
        <f t="shared" si="12"/>
        <v> 6.81</v>
      </c>
      <c r="E349" s="1"/>
      <c r="F349" s="1">
        <f t="shared" si="13"/>
        <v>6.81</v>
      </c>
    </row>
    <row r="350" spans="1:6" ht="15">
      <c r="A350" s="3" t="s">
        <v>368</v>
      </c>
      <c r="D350" t="str">
        <f t="shared" si="12"/>
        <v> 7.04</v>
      </c>
      <c r="E350" s="1"/>
      <c r="F350" s="1">
        <f t="shared" si="13"/>
        <v>7.039999999999999</v>
      </c>
    </row>
    <row r="351" spans="1:6" ht="15">
      <c r="A351" s="3" t="s">
        <v>369</v>
      </c>
      <c r="D351" t="str">
        <f t="shared" si="12"/>
        <v> 6.92</v>
      </c>
      <c r="E351" s="1"/>
      <c r="F351" s="1">
        <f t="shared" si="13"/>
        <v>6.92</v>
      </c>
    </row>
    <row r="352" spans="1:6" ht="15">
      <c r="A352" s="3" t="s">
        <v>370</v>
      </c>
      <c r="D352" t="str">
        <f t="shared" si="12"/>
        <v> 7.15</v>
      </c>
      <c r="E352" s="1"/>
      <c r="F352" s="1">
        <f t="shared" si="13"/>
        <v>7.15</v>
      </c>
    </row>
    <row r="353" spans="1:12" ht="15">
      <c r="A353" s="3" t="s">
        <v>371</v>
      </c>
      <c r="D353" t="str">
        <f t="shared" si="12"/>
        <v> 7.55</v>
      </c>
      <c r="E353" s="1"/>
      <c r="F353" s="1">
        <f t="shared" si="13"/>
        <v>7.550000000000001</v>
      </c>
      <c r="L353" s="1"/>
    </row>
    <row r="354" spans="1:6" ht="15">
      <c r="A354" s="3" t="s">
        <v>372</v>
      </c>
      <c r="D354" t="str">
        <f t="shared" si="12"/>
        <v> 7.63</v>
      </c>
      <c r="E354" s="1"/>
      <c r="F354" s="1">
        <f t="shared" si="13"/>
        <v>7.629999999999999</v>
      </c>
    </row>
    <row r="355" spans="1:6" ht="15">
      <c r="A355" s="3" t="s">
        <v>373</v>
      </c>
      <c r="D355" t="str">
        <f t="shared" si="12"/>
        <v> 7.94</v>
      </c>
      <c r="E355" s="1"/>
      <c r="F355" s="1">
        <f t="shared" si="13"/>
        <v>7.940000000000001</v>
      </c>
    </row>
    <row r="356" spans="1:6" ht="15">
      <c r="A356" s="3" t="s">
        <v>374</v>
      </c>
      <c r="D356" t="str">
        <f t="shared" si="12"/>
        <v> 7.82</v>
      </c>
      <c r="E356" s="1"/>
      <c r="F356" s="1">
        <f t="shared" si="13"/>
        <v>7.82</v>
      </c>
    </row>
    <row r="357" spans="1:6" ht="15">
      <c r="A357" s="3" t="s">
        <v>375</v>
      </c>
      <c r="D357" t="str">
        <f t="shared" si="12"/>
        <v> 7.85</v>
      </c>
      <c r="E357" s="1"/>
      <c r="F357" s="1">
        <f t="shared" si="13"/>
        <v>7.85</v>
      </c>
    </row>
    <row r="358" spans="1:6" ht="15">
      <c r="A358" s="3" t="s">
        <v>376</v>
      </c>
      <c r="D358" t="str">
        <f t="shared" si="12"/>
        <v> 7.74</v>
      </c>
      <c r="E358" s="1"/>
      <c r="F358" s="1">
        <f t="shared" si="13"/>
        <v>7.74</v>
      </c>
    </row>
    <row r="359" spans="1:6" ht="15">
      <c r="A359" s="3" t="s">
        <v>377</v>
      </c>
      <c r="D359" t="str">
        <f t="shared" si="12"/>
        <v> 7.91</v>
      </c>
      <c r="E359" s="1"/>
      <c r="F359" s="1">
        <f t="shared" si="13"/>
        <v>7.91</v>
      </c>
    </row>
    <row r="360" spans="1:6" ht="15">
      <c r="A360" s="3" t="s">
        <v>378</v>
      </c>
      <c r="D360" t="str">
        <f t="shared" si="12"/>
        <v> 8.21</v>
      </c>
      <c r="E360" s="1"/>
      <c r="F360" s="1">
        <f t="shared" si="13"/>
        <v>8.21</v>
      </c>
    </row>
    <row r="361" spans="1:6" ht="15">
      <c r="A361" s="3" t="s">
        <v>379</v>
      </c>
      <c r="D361" t="str">
        <f t="shared" si="12"/>
        <v> 8.33</v>
      </c>
      <c r="E361" s="1"/>
      <c r="F361" s="1">
        <f t="shared" si="13"/>
        <v>8.33</v>
      </c>
    </row>
    <row r="362" spans="1:6" ht="15">
      <c r="A362" s="3" t="s">
        <v>380</v>
      </c>
      <c r="D362" t="str">
        <f t="shared" si="12"/>
        <v> 8.24</v>
      </c>
      <c r="E362" s="1"/>
      <c r="F362" s="1">
        <f t="shared" si="13"/>
        <v>8.24</v>
      </c>
    </row>
    <row r="363" spans="1:6" ht="15">
      <c r="A363" s="3" t="s">
        <v>381</v>
      </c>
      <c r="D363" t="str">
        <f t="shared" si="12"/>
        <v> 8.15</v>
      </c>
      <c r="E363" s="1"/>
      <c r="F363" s="1">
        <f t="shared" si="13"/>
        <v>8.15</v>
      </c>
    </row>
    <row r="364" spans="1:6" ht="15">
      <c r="A364" s="3" t="s">
        <v>382</v>
      </c>
      <c r="D364" t="str">
        <f t="shared" si="12"/>
        <v> 8.52</v>
      </c>
      <c r="E364" s="1"/>
      <c r="F364" s="1">
        <f t="shared" si="13"/>
        <v>8.52</v>
      </c>
    </row>
    <row r="365" spans="1:12" ht="15">
      <c r="A365" s="3" t="s">
        <v>383</v>
      </c>
      <c r="D365" t="str">
        <f t="shared" si="12"/>
        <v> 8.29</v>
      </c>
      <c r="E365" s="1"/>
      <c r="F365" s="1">
        <f t="shared" si="13"/>
        <v>8.29</v>
      </c>
      <c r="L365" s="1"/>
    </row>
    <row r="366" spans="1:6" ht="15">
      <c r="A366" s="3" t="s">
        <v>384</v>
      </c>
      <c r="D366" t="str">
        <f t="shared" si="12"/>
        <v> 8.15</v>
      </c>
      <c r="E366" s="1"/>
      <c r="F366" s="1">
        <f t="shared" si="13"/>
        <v>8.15</v>
      </c>
    </row>
    <row r="367" spans="1:6" ht="15">
      <c r="A367" s="3" t="s">
        <v>385</v>
      </c>
      <c r="D367" t="str">
        <f t="shared" si="12"/>
        <v> 8.03</v>
      </c>
      <c r="E367" s="1"/>
      <c r="F367" s="1">
        <f t="shared" si="13"/>
        <v>8.03</v>
      </c>
    </row>
    <row r="368" spans="1:6" ht="15">
      <c r="A368" s="3" t="s">
        <v>386</v>
      </c>
      <c r="D368" t="str">
        <f t="shared" si="12"/>
        <v> 7.91</v>
      </c>
      <c r="E368" s="1"/>
      <c r="F368" s="1">
        <f t="shared" si="13"/>
        <v>7.91</v>
      </c>
    </row>
    <row r="369" spans="1:6" ht="15">
      <c r="A369" s="3" t="s">
        <v>387</v>
      </c>
      <c r="D369" t="str">
        <f t="shared" si="12"/>
        <v> 7.80</v>
      </c>
      <c r="E369" s="1"/>
      <c r="F369" s="1">
        <f t="shared" si="13"/>
        <v>7.800000000000001</v>
      </c>
    </row>
    <row r="370" spans="1:6" ht="15">
      <c r="A370" s="3" t="s">
        <v>388</v>
      </c>
      <c r="D370" t="str">
        <f t="shared" si="12"/>
        <v> 7.75</v>
      </c>
      <c r="E370" s="1"/>
      <c r="F370" s="1">
        <f t="shared" si="13"/>
        <v>7.75</v>
      </c>
    </row>
    <row r="371" spans="1:6" ht="15">
      <c r="A371" s="3" t="s">
        <v>389</v>
      </c>
      <c r="D371" t="str">
        <f t="shared" si="12"/>
        <v> 7.38</v>
      </c>
      <c r="E371" s="1"/>
      <c r="F371" s="1">
        <f t="shared" si="13"/>
        <v>7.379999999999999</v>
      </c>
    </row>
    <row r="372" spans="1:6" ht="15">
      <c r="A372" s="3" t="s">
        <v>390</v>
      </c>
      <c r="D372" t="str">
        <f t="shared" si="12"/>
        <v> 7.03</v>
      </c>
      <c r="E372" s="1"/>
      <c r="F372" s="1">
        <f t="shared" si="13"/>
        <v>7.030000000000001</v>
      </c>
    </row>
    <row r="373" spans="1:6" ht="15">
      <c r="A373" s="3" t="s">
        <v>391</v>
      </c>
      <c r="D373" t="str">
        <f t="shared" si="12"/>
        <v> 7.05</v>
      </c>
      <c r="E373" s="1"/>
      <c r="F373" s="1">
        <f t="shared" si="13"/>
        <v>7.050000000000001</v>
      </c>
    </row>
    <row r="374" spans="1:6" ht="15">
      <c r="A374" s="3" t="s">
        <v>392</v>
      </c>
      <c r="D374" t="str">
        <f t="shared" si="12"/>
        <v> 6.95</v>
      </c>
      <c r="E374" s="1"/>
      <c r="F374" s="1">
        <f t="shared" si="13"/>
        <v>6.95</v>
      </c>
    </row>
    <row r="375" spans="1:6" ht="15">
      <c r="A375" s="3" t="s">
        <v>393</v>
      </c>
      <c r="D375" t="str">
        <f t="shared" si="12"/>
        <v> 7.08</v>
      </c>
      <c r="E375" s="1"/>
      <c r="F375" s="1">
        <f t="shared" si="13"/>
        <v>7.08</v>
      </c>
    </row>
    <row r="376" spans="1:6" ht="15">
      <c r="A376" s="3" t="s">
        <v>394</v>
      </c>
      <c r="D376" t="str">
        <f t="shared" si="12"/>
        <v> 7.15</v>
      </c>
      <c r="E376" s="1"/>
      <c r="F376" s="1">
        <f t="shared" si="13"/>
        <v>7.15</v>
      </c>
    </row>
    <row r="377" spans="1:6" ht="15">
      <c r="A377" s="3" t="s">
        <v>395</v>
      </c>
      <c r="D377" t="str">
        <f t="shared" si="12"/>
        <v> 7.16</v>
      </c>
      <c r="E377" s="1"/>
      <c r="F377" s="1">
        <f t="shared" si="13"/>
        <v>7.16</v>
      </c>
    </row>
    <row r="378" spans="1:6" ht="15">
      <c r="A378" s="3" t="s">
        <v>396</v>
      </c>
      <c r="D378" t="str">
        <f t="shared" si="12"/>
        <v> 7.13</v>
      </c>
      <c r="E378" s="1"/>
      <c r="F378" s="1">
        <f t="shared" si="13"/>
        <v>7.129999999999999</v>
      </c>
    </row>
    <row r="379" spans="1:6" ht="15">
      <c r="A379" s="3" t="s">
        <v>397</v>
      </c>
      <c r="D379" t="str">
        <f t="shared" si="12"/>
        <v> 6.95</v>
      </c>
      <c r="E379" s="1"/>
      <c r="F379" s="1">
        <f t="shared" si="13"/>
        <v>6.95</v>
      </c>
    </row>
    <row r="380" spans="1:6" ht="15">
      <c r="A380" s="3" t="s">
        <v>398</v>
      </c>
      <c r="D380" t="str">
        <f t="shared" si="12"/>
        <v> 6.82</v>
      </c>
      <c r="E380" s="1"/>
      <c r="F380" s="1">
        <f t="shared" si="13"/>
        <v>6.82</v>
      </c>
    </row>
    <row r="381" spans="1:6" ht="15">
      <c r="A381" s="3" t="s">
        <v>399</v>
      </c>
      <c r="D381" t="str">
        <f t="shared" si="12"/>
        <v> 6.62</v>
      </c>
      <c r="E381" s="1"/>
      <c r="F381" s="1">
        <f t="shared" si="13"/>
        <v>6.62</v>
      </c>
    </row>
    <row r="382" spans="1:6" ht="15">
      <c r="A382" s="3" t="s">
        <v>400</v>
      </c>
      <c r="D382" t="str">
        <f t="shared" si="12"/>
        <v> 6.66</v>
      </c>
      <c r="E382" s="1"/>
      <c r="F382" s="1">
        <f t="shared" si="13"/>
        <v>6.66</v>
      </c>
    </row>
    <row r="383" spans="1:6" ht="15">
      <c r="A383" s="3" t="s">
        <v>401</v>
      </c>
      <c r="D383" t="str">
        <f t="shared" si="12"/>
        <v> 7.07</v>
      </c>
      <c r="E383" s="1"/>
      <c r="F383" s="1">
        <f t="shared" si="13"/>
        <v>7.07</v>
      </c>
    </row>
    <row r="384" spans="1:6" ht="15">
      <c r="A384" s="3" t="s">
        <v>402</v>
      </c>
      <c r="D384" t="str">
        <f t="shared" si="12"/>
        <v> 7.00</v>
      </c>
      <c r="E384" s="1"/>
      <c r="F384" s="1">
        <f t="shared" si="13"/>
        <v>7</v>
      </c>
    </row>
    <row r="385" spans="1:6" ht="15">
      <c r="A385" s="3" t="s">
        <v>403</v>
      </c>
      <c r="D385" t="str">
        <f t="shared" si="12"/>
        <v> 6.89</v>
      </c>
      <c r="E385" s="1"/>
      <c r="F385" s="1">
        <f t="shared" si="13"/>
        <v>6.89</v>
      </c>
    </row>
    <row r="386" spans="1:6" ht="15">
      <c r="A386" s="3" t="s">
        <v>404</v>
      </c>
      <c r="D386" t="str">
        <f t="shared" si="12"/>
        <v> 7.01</v>
      </c>
      <c r="E386" s="1"/>
      <c r="F386" s="1">
        <f t="shared" si="13"/>
        <v>7.01</v>
      </c>
    </row>
    <row r="387" spans="1:6" ht="15">
      <c r="A387" s="3" t="s">
        <v>405</v>
      </c>
      <c r="D387" t="str">
        <f t="shared" si="12"/>
        <v> 6.99</v>
      </c>
      <c r="E387" s="1"/>
      <c r="F387" s="1">
        <f t="shared" si="13"/>
        <v>6.99</v>
      </c>
    </row>
    <row r="388" spans="1:6" ht="15">
      <c r="A388" s="3" t="s">
        <v>406</v>
      </c>
      <c r="D388" t="str">
        <f t="shared" si="12"/>
        <v> 6.81</v>
      </c>
      <c r="E388" s="1"/>
      <c r="F388" s="1">
        <f t="shared" si="13"/>
        <v>6.81</v>
      </c>
    </row>
    <row r="389" spans="1:6" ht="15">
      <c r="A389" s="3" t="s">
        <v>407</v>
      </c>
      <c r="D389" t="str">
        <f t="shared" si="12"/>
        <v> 6.65</v>
      </c>
      <c r="E389" s="1"/>
      <c r="F389" s="1">
        <f t="shared" si="13"/>
        <v>6.65</v>
      </c>
    </row>
    <row r="390" spans="1:6" ht="15">
      <c r="A390" s="3" t="s">
        <v>408</v>
      </c>
      <c r="D390" t="str">
        <f t="shared" si="12"/>
        <v> 6.49</v>
      </c>
      <c r="E390" s="1"/>
      <c r="F390" s="1">
        <f t="shared" si="13"/>
        <v>6.49</v>
      </c>
    </row>
    <row r="391" spans="1:6" ht="15">
      <c r="A391" s="3" t="s">
        <v>409</v>
      </c>
      <c r="D391" t="str">
        <f t="shared" si="12"/>
        <v> 6.29</v>
      </c>
      <c r="E391" s="1"/>
      <c r="F391" s="1">
        <f t="shared" si="13"/>
        <v>6.29</v>
      </c>
    </row>
    <row r="392" spans="1:6" ht="15">
      <c r="A392" s="3" t="s">
        <v>410</v>
      </c>
      <c r="D392" t="str">
        <f t="shared" si="12"/>
        <v> 6.09</v>
      </c>
      <c r="E392" s="1"/>
      <c r="F392" s="1">
        <f t="shared" si="13"/>
        <v>6.09</v>
      </c>
    </row>
    <row r="393" spans="1:6" ht="15">
      <c r="A393" s="3" t="s">
        <v>411</v>
      </c>
      <c r="D393" t="str">
        <f t="shared" si="12"/>
        <v> 6.11</v>
      </c>
      <c r="E393" s="1"/>
      <c r="F393" s="1">
        <f t="shared" si="13"/>
        <v>6.11</v>
      </c>
    </row>
    <row r="394" spans="1:6" ht="15">
      <c r="A394" s="3" t="s">
        <v>412</v>
      </c>
      <c r="D394" t="str">
        <f t="shared" si="12"/>
        <v> 6.07</v>
      </c>
      <c r="E394" s="1"/>
      <c r="F394" s="1">
        <f t="shared" si="13"/>
        <v>6.07</v>
      </c>
    </row>
    <row r="395" spans="1:6" ht="15">
      <c r="A395" s="3" t="s">
        <v>413</v>
      </c>
      <c r="D395" t="str">
        <f t="shared" si="12"/>
        <v> 6.05</v>
      </c>
      <c r="E395" s="1"/>
      <c r="F395" s="1">
        <f t="shared" si="13"/>
        <v>6.05</v>
      </c>
    </row>
    <row r="396" spans="1:6" ht="15">
      <c r="A396" s="3" t="s">
        <v>414</v>
      </c>
      <c r="D396" t="str">
        <f t="shared" si="12"/>
        <v> 5.92</v>
      </c>
      <c r="E396" s="1"/>
      <c r="F396" s="1">
        <f t="shared" si="13"/>
        <v>5.92</v>
      </c>
    </row>
    <row r="397" spans="1:6" ht="15">
      <c r="A397" s="3" t="s">
        <v>415</v>
      </c>
      <c r="D397" t="str">
        <f t="shared" si="12"/>
        <v> 5.84</v>
      </c>
      <c r="E397" s="1"/>
      <c r="F397" s="1">
        <f t="shared" si="13"/>
        <v>5.84</v>
      </c>
    </row>
    <row r="398" spans="1:6" ht="15">
      <c r="A398" s="3" t="s">
        <v>416</v>
      </c>
      <c r="D398" t="str">
        <f t="shared" si="12"/>
        <v> 5.75</v>
      </c>
      <c r="E398" s="1"/>
      <c r="F398" s="1">
        <f t="shared" si="13"/>
        <v>5.75</v>
      </c>
    </row>
    <row r="399" spans="1:6" ht="15">
      <c r="A399" s="3" t="s">
        <v>417</v>
      </c>
      <c r="D399" t="str">
        <f t="shared" si="12"/>
        <v> 5.81</v>
      </c>
      <c r="E399" s="1"/>
      <c r="F399" s="1">
        <f t="shared" si="13"/>
        <v>5.81</v>
      </c>
    </row>
    <row r="400" spans="1:6" ht="15">
      <c r="A400" s="3" t="s">
        <v>418</v>
      </c>
      <c r="D400" t="str">
        <f aca="true" t="shared" si="14" ref="D400:D442">RIGHT(A400,5)</f>
        <v> 5.48</v>
      </c>
      <c r="E400" s="1"/>
      <c r="F400" s="1">
        <f aca="true" t="shared" si="15" ref="F400:F442">D400+1-1</f>
        <v>5.48</v>
      </c>
    </row>
    <row r="401" spans="1:6" ht="15">
      <c r="A401" s="3" t="s">
        <v>419</v>
      </c>
      <c r="D401" t="str">
        <f t="shared" si="14"/>
        <v> 5.23</v>
      </c>
      <c r="E401" s="1"/>
      <c r="F401" s="1">
        <f t="shared" si="15"/>
        <v>5.23</v>
      </c>
    </row>
    <row r="402" spans="1:6" ht="15">
      <c r="A402" s="3" t="s">
        <v>420</v>
      </c>
      <c r="D402" t="str">
        <f t="shared" si="14"/>
        <v> 5.63</v>
      </c>
      <c r="E402" s="1"/>
      <c r="F402" s="1">
        <f t="shared" si="15"/>
        <v>5.63</v>
      </c>
    </row>
    <row r="403" spans="1:6" ht="15">
      <c r="A403" s="3" t="s">
        <v>421</v>
      </c>
      <c r="D403" t="str">
        <f t="shared" si="14"/>
        <v> 6.26</v>
      </c>
      <c r="E403" s="1"/>
      <c r="F403" s="1">
        <f t="shared" si="15"/>
        <v>6.26</v>
      </c>
    </row>
    <row r="404" spans="1:6" ht="15">
      <c r="A404" s="3" t="s">
        <v>422</v>
      </c>
      <c r="D404" t="str">
        <f t="shared" si="14"/>
        <v> 6.15</v>
      </c>
      <c r="E404" s="1"/>
      <c r="F404" s="1">
        <f t="shared" si="15"/>
        <v>6.15</v>
      </c>
    </row>
    <row r="405" spans="1:6" ht="15">
      <c r="A405" s="3" t="s">
        <v>423</v>
      </c>
      <c r="D405" t="str">
        <f t="shared" si="14"/>
        <v> 5.95</v>
      </c>
      <c r="E405" s="1"/>
      <c r="F405" s="1">
        <f t="shared" si="15"/>
        <v>5.95</v>
      </c>
    </row>
    <row r="406" spans="1:6" ht="15">
      <c r="A406" s="3" t="s">
        <v>424</v>
      </c>
      <c r="D406" t="str">
        <f t="shared" si="14"/>
        <v> 5.93</v>
      </c>
      <c r="E406" s="1"/>
      <c r="F406" s="1">
        <f t="shared" si="15"/>
        <v>5.93</v>
      </c>
    </row>
    <row r="407" spans="1:6" ht="15">
      <c r="A407" s="3" t="s">
        <v>425</v>
      </c>
      <c r="D407" t="str">
        <f t="shared" si="14"/>
        <v> 5.88</v>
      </c>
      <c r="E407" s="1"/>
      <c r="F407" s="1">
        <f t="shared" si="15"/>
        <v>5.88</v>
      </c>
    </row>
    <row r="408" spans="1:6" ht="15">
      <c r="A408" s="3" t="s">
        <v>426</v>
      </c>
      <c r="D408" t="str">
        <f t="shared" si="14"/>
        <v> 5.74</v>
      </c>
      <c r="E408" s="1"/>
      <c r="F408" s="1">
        <f t="shared" si="15"/>
        <v>5.74</v>
      </c>
    </row>
    <row r="409" spans="1:6" ht="15">
      <c r="A409" s="3" t="s">
        <v>427</v>
      </c>
      <c r="D409" t="str">
        <f t="shared" si="14"/>
        <v> 5.64</v>
      </c>
      <c r="E409" s="1"/>
      <c r="F409" s="1">
        <f t="shared" si="15"/>
        <v>5.64</v>
      </c>
    </row>
    <row r="410" spans="1:6" ht="15">
      <c r="A410" s="3" t="s">
        <v>428</v>
      </c>
      <c r="D410" t="str">
        <f t="shared" si="14"/>
        <v> 5.45</v>
      </c>
      <c r="E410" s="1"/>
      <c r="F410" s="1">
        <f t="shared" si="15"/>
        <v>5.45</v>
      </c>
    </row>
    <row r="411" spans="1:6" ht="15">
      <c r="A411" s="3" t="s">
        <v>429</v>
      </c>
      <c r="D411" t="str">
        <f t="shared" si="14"/>
        <v> 5.83</v>
      </c>
      <c r="E411" s="1"/>
      <c r="F411" s="1">
        <f t="shared" si="15"/>
        <v>5.83</v>
      </c>
    </row>
    <row r="412" spans="1:6" ht="15">
      <c r="A412" s="3" t="s">
        <v>430</v>
      </c>
      <c r="D412" t="str">
        <f t="shared" si="14"/>
        <v> 6.27</v>
      </c>
      <c r="E412" s="1"/>
      <c r="F412" s="1">
        <f t="shared" si="15"/>
        <v>6.27</v>
      </c>
    </row>
    <row r="413" spans="1:6" ht="15">
      <c r="A413" s="3" t="s">
        <v>431</v>
      </c>
      <c r="D413" t="str">
        <f t="shared" si="14"/>
        <v> 6.29</v>
      </c>
      <c r="E413" s="1"/>
      <c r="F413" s="1">
        <f t="shared" si="15"/>
        <v>6.29</v>
      </c>
    </row>
    <row r="414" spans="1:6" ht="15">
      <c r="A414" s="3" t="s">
        <v>432</v>
      </c>
      <c r="D414" t="str">
        <f t="shared" si="14"/>
        <v> 6.06</v>
      </c>
      <c r="E414" s="1"/>
      <c r="F414" s="1">
        <f t="shared" si="15"/>
        <v>6.06</v>
      </c>
    </row>
    <row r="415" spans="1:6" ht="15">
      <c r="A415" s="3" t="s">
        <v>433</v>
      </c>
      <c r="D415" t="str">
        <f t="shared" si="14"/>
        <v> 5.87</v>
      </c>
      <c r="E415" s="1"/>
      <c r="F415" s="1">
        <f t="shared" si="15"/>
        <v>5.87</v>
      </c>
    </row>
    <row r="416" spans="1:6" ht="15">
      <c r="A416" s="3" t="s">
        <v>434</v>
      </c>
      <c r="D416" t="str">
        <f t="shared" si="14"/>
        <v> 5.75</v>
      </c>
      <c r="E416" s="1"/>
      <c r="F416" s="1">
        <f t="shared" si="15"/>
        <v>5.75</v>
      </c>
    </row>
    <row r="417" spans="1:6" ht="15">
      <c r="A417" s="3" t="s">
        <v>435</v>
      </c>
      <c r="D417" t="str">
        <f t="shared" si="14"/>
        <v> 5.72</v>
      </c>
      <c r="E417" s="1"/>
      <c r="F417" s="1">
        <f t="shared" si="15"/>
        <v>5.72</v>
      </c>
    </row>
    <row r="418" spans="1:6" ht="15">
      <c r="A418" s="3" t="s">
        <v>436</v>
      </c>
      <c r="D418" t="str">
        <f t="shared" si="14"/>
        <v> 5.73</v>
      </c>
      <c r="E418" s="1"/>
      <c r="F418" s="1">
        <f t="shared" si="15"/>
        <v>5.73</v>
      </c>
    </row>
    <row r="419" spans="1:6" ht="15">
      <c r="A419" s="3" t="s">
        <v>437</v>
      </c>
      <c r="D419" t="str">
        <f t="shared" si="14"/>
        <v> 5.75</v>
      </c>
      <c r="E419" s="1"/>
      <c r="F419" s="1">
        <f t="shared" si="15"/>
        <v>5.75</v>
      </c>
    </row>
    <row r="420" spans="1:6" ht="15">
      <c r="A420" s="3" t="s">
        <v>438</v>
      </c>
      <c r="D420" t="str">
        <f t="shared" si="14"/>
        <v> 5.71</v>
      </c>
      <c r="E420" s="1"/>
      <c r="F420" s="1">
        <f t="shared" si="15"/>
        <v>5.71</v>
      </c>
    </row>
    <row r="421" spans="1:6" ht="15">
      <c r="A421" s="3" t="s">
        <v>439</v>
      </c>
      <c r="D421" t="str">
        <f t="shared" si="14"/>
        <v> 5.63</v>
      </c>
      <c r="E421" s="1"/>
      <c r="F421" s="1">
        <f t="shared" si="15"/>
        <v>5.63</v>
      </c>
    </row>
    <row r="422" spans="1:6" ht="15">
      <c r="A422" s="3" t="s">
        <v>440</v>
      </c>
      <c r="D422" t="str">
        <f t="shared" si="14"/>
        <v> 5.93</v>
      </c>
      <c r="E422" s="1"/>
      <c r="F422" s="1">
        <f t="shared" si="15"/>
        <v>5.93</v>
      </c>
    </row>
    <row r="423" spans="1:6" ht="15">
      <c r="A423" s="3" t="s">
        <v>441</v>
      </c>
      <c r="D423" t="str">
        <f t="shared" si="14"/>
        <v> 5.86</v>
      </c>
      <c r="E423" s="1"/>
      <c r="F423" s="1">
        <f t="shared" si="15"/>
        <v>5.86</v>
      </c>
    </row>
    <row r="424" spans="1:6" ht="15">
      <c r="A424" s="3" t="s">
        <v>442</v>
      </c>
      <c r="D424" t="str">
        <f t="shared" si="14"/>
        <v> 5.72</v>
      </c>
      <c r="E424" s="1"/>
      <c r="F424" s="1">
        <f t="shared" si="15"/>
        <v>5.72</v>
      </c>
    </row>
    <row r="425" spans="1:6" ht="15">
      <c r="A425" s="3" t="s">
        <v>443</v>
      </c>
      <c r="D425" t="str">
        <f t="shared" si="14"/>
        <v> 5.58</v>
      </c>
      <c r="E425" s="1"/>
      <c r="F425" s="1">
        <f t="shared" si="15"/>
        <v>5.58</v>
      </c>
    </row>
    <row r="426" spans="1:6" ht="15">
      <c r="A426" s="3" t="s">
        <v>444</v>
      </c>
      <c r="D426" t="str">
        <f t="shared" si="14"/>
        <v> 5.70</v>
      </c>
      <c r="E426" s="1"/>
      <c r="F426" s="1">
        <f t="shared" si="15"/>
        <v>5.7</v>
      </c>
    </row>
    <row r="427" spans="1:6" ht="15">
      <c r="A427" s="3" t="s">
        <v>445</v>
      </c>
      <c r="D427" t="str">
        <f t="shared" si="14"/>
        <v> 5.82</v>
      </c>
      <c r="E427" s="1"/>
      <c r="F427" s="1">
        <f t="shared" si="15"/>
        <v>5.82</v>
      </c>
    </row>
    <row r="428" spans="1:6" ht="15">
      <c r="A428" s="3" t="s">
        <v>446</v>
      </c>
      <c r="D428" t="str">
        <f t="shared" si="14"/>
        <v> 5.77</v>
      </c>
      <c r="E428" s="1"/>
      <c r="F428" s="1">
        <f t="shared" si="15"/>
        <v>5.77</v>
      </c>
    </row>
    <row r="429" spans="1:6" ht="15">
      <c r="A429" s="3" t="s">
        <v>447</v>
      </c>
      <c r="D429" t="str">
        <f t="shared" si="14"/>
        <v> 6.07</v>
      </c>
      <c r="E429" s="1"/>
      <c r="F429" s="1">
        <f t="shared" si="15"/>
        <v>6.07</v>
      </c>
    </row>
    <row r="430" spans="1:6" ht="15">
      <c r="A430" s="3" t="s">
        <v>448</v>
      </c>
      <c r="D430" t="str">
        <f t="shared" si="14"/>
        <v> 6.33</v>
      </c>
      <c r="E430" s="1"/>
      <c r="F430" s="1">
        <f t="shared" si="15"/>
        <v>6.33</v>
      </c>
    </row>
    <row r="431" spans="1:6" ht="15">
      <c r="A431" s="3" t="s">
        <v>449</v>
      </c>
      <c r="D431" t="str">
        <f t="shared" si="14"/>
        <v> 6.27</v>
      </c>
      <c r="E431" s="1"/>
      <c r="F431" s="1">
        <f t="shared" si="15"/>
        <v>6.27</v>
      </c>
    </row>
    <row r="432" spans="1:6" ht="15">
      <c r="A432" s="3" t="s">
        <v>450</v>
      </c>
      <c r="D432" t="str">
        <f t="shared" si="14"/>
        <v> 6.15</v>
      </c>
      <c r="E432" s="1"/>
      <c r="F432" s="1">
        <f t="shared" si="15"/>
        <v>6.15</v>
      </c>
    </row>
    <row r="433" spans="1:6" ht="15">
      <c r="A433" s="3" t="s">
        <v>451</v>
      </c>
      <c r="D433" t="str">
        <f t="shared" si="14"/>
        <v> 6.25</v>
      </c>
      <c r="E433" s="1"/>
      <c r="F433" s="1">
        <f t="shared" si="15"/>
        <v>6.25</v>
      </c>
    </row>
    <row r="434" spans="1:6" ht="15">
      <c r="A434" s="3" t="s">
        <v>452</v>
      </c>
      <c r="D434" t="str">
        <f t="shared" si="14"/>
        <v> 6.32</v>
      </c>
      <c r="E434" s="1"/>
      <c r="F434" s="1">
        <f t="shared" si="15"/>
        <v>6.32</v>
      </c>
    </row>
    <row r="435" spans="1:6" ht="15">
      <c r="A435" s="3" t="s">
        <v>453</v>
      </c>
      <c r="D435" t="str">
        <f t="shared" si="14"/>
        <v> 6.51</v>
      </c>
      <c r="E435" s="1"/>
      <c r="F435" s="1">
        <f t="shared" si="15"/>
        <v>6.51</v>
      </c>
    </row>
    <row r="436" spans="1:6" ht="15">
      <c r="A436" s="3" t="s">
        <v>454</v>
      </c>
      <c r="D436" t="str">
        <f t="shared" si="14"/>
        <v> 6.60</v>
      </c>
      <c r="E436" s="1"/>
      <c r="F436" s="1">
        <f t="shared" si="15"/>
        <v>6.6</v>
      </c>
    </row>
    <row r="437" spans="1:6" ht="15">
      <c r="A437" s="3" t="s">
        <v>455</v>
      </c>
      <c r="D437" t="str">
        <f t="shared" si="14"/>
        <v> 6.68</v>
      </c>
      <c r="E437" s="1"/>
      <c r="F437" s="1">
        <f t="shared" si="15"/>
        <v>6.68</v>
      </c>
    </row>
    <row r="438" spans="1:6" ht="15">
      <c r="A438" s="3" t="s">
        <v>456</v>
      </c>
      <c r="D438" t="str">
        <f t="shared" si="14"/>
        <v> 6.76</v>
      </c>
      <c r="E438" s="1"/>
      <c r="F438" s="1">
        <f t="shared" si="15"/>
        <v>6.76</v>
      </c>
    </row>
    <row r="439" spans="1:6" ht="15">
      <c r="A439" s="3" t="s">
        <v>457</v>
      </c>
      <c r="D439" t="str">
        <f t="shared" si="14"/>
        <v> 6.52</v>
      </c>
      <c r="E439" s="1"/>
      <c r="F439" s="1">
        <f t="shared" si="15"/>
        <v>6.52</v>
      </c>
    </row>
    <row r="440" spans="1:6" ht="15">
      <c r="A440" s="3" t="s">
        <v>458</v>
      </c>
      <c r="D440" t="str">
        <f t="shared" si="14"/>
        <v> 6.40</v>
      </c>
      <c r="E440" s="1"/>
      <c r="F440" s="1">
        <f t="shared" si="15"/>
        <v>6.4</v>
      </c>
    </row>
    <row r="441" spans="1:6" ht="15">
      <c r="A441" s="3" t="s">
        <v>459</v>
      </c>
      <c r="D441" t="str">
        <f t="shared" si="14"/>
        <v> 6.36</v>
      </c>
      <c r="E441" s="1"/>
      <c r="F441" s="1">
        <f t="shared" si="15"/>
        <v>6.36</v>
      </c>
    </row>
    <row r="442" spans="1:6" ht="15">
      <c r="A442" s="3" t="s">
        <v>460</v>
      </c>
      <c r="D442" t="str">
        <f t="shared" si="14"/>
        <v> 6.24</v>
      </c>
      <c r="E442" s="1"/>
      <c r="F442" s="1">
        <f t="shared" si="15"/>
        <v>6.24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2:Q2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sheetData>
    <row r="12" spans="1:17" ht="33">
      <c r="A12" s="31" t="s">
        <v>536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33">
      <c r="A13" s="31" t="s">
        <v>537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33">
      <c r="A14" s="32" t="s">
        <v>543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25" spans="6:12" ht="20.25">
      <c r="F25" s="30" t="s">
        <v>535</v>
      </c>
      <c r="G25" s="30"/>
      <c r="H25" s="30"/>
      <c r="I25" s="30"/>
      <c r="J25" s="30"/>
      <c r="K25" s="30"/>
      <c r="L25" s="30"/>
    </row>
  </sheetData>
  <mergeCells count="4">
    <mergeCell ref="F25:L25"/>
    <mergeCell ref="A12:Q12"/>
    <mergeCell ref="A13:Q13"/>
    <mergeCell ref="A14:Q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125" zoomScaleNormal="125" workbookViewId="0" topLeftCell="A27">
      <pane xSplit="1" ySplit="3" topLeftCell="F30" activePane="bottomRight" state="frozen"/>
      <selection pane="topLeft" activeCell="A27" sqref="A27"/>
      <selection pane="topRight" activeCell="B27" sqref="B27"/>
      <selection pane="bottomLeft" activeCell="A30" sqref="A30"/>
      <selection pane="bottomRight" activeCell="N51" sqref="N51"/>
    </sheetView>
  </sheetViews>
  <sheetFormatPr defaultColWidth="9.140625" defaultRowHeight="12.75"/>
  <cols>
    <col min="1" max="1" width="49.8515625" style="0" customWidth="1"/>
    <col min="2" max="14" width="8.7109375" style="0" customWidth="1"/>
  </cols>
  <sheetData>
    <row r="1" spans="2:14" ht="12.75">
      <c r="B1">
        <v>1995</v>
      </c>
      <c r="C1">
        <v>1996</v>
      </c>
      <c r="D1">
        <f>C1+1</f>
        <v>1997</v>
      </c>
      <c r="E1">
        <f aca="true" t="shared" si="0" ref="E1:M1">D1+1</f>
        <v>1998</v>
      </c>
      <c r="F1">
        <f t="shared" si="0"/>
        <v>1999</v>
      </c>
      <c r="G1">
        <f t="shared" si="0"/>
        <v>2000</v>
      </c>
      <c r="H1">
        <f t="shared" si="0"/>
        <v>2001</v>
      </c>
      <c r="I1">
        <f t="shared" si="0"/>
        <v>2002</v>
      </c>
      <c r="J1">
        <f t="shared" si="0"/>
        <v>2003</v>
      </c>
      <c r="K1">
        <f t="shared" si="0"/>
        <v>2004</v>
      </c>
      <c r="L1">
        <f t="shared" si="0"/>
        <v>2005</v>
      </c>
      <c r="M1">
        <f t="shared" si="0"/>
        <v>2006</v>
      </c>
      <c r="N1">
        <f>M1+1</f>
        <v>2007</v>
      </c>
    </row>
    <row r="2" spans="1:14" ht="12.75">
      <c r="A2" t="s">
        <v>508</v>
      </c>
      <c r="B2" s="17">
        <f>AVERAGE(Crops!H74:Q74)/AVERAGE(Crops!H77:Q77)</f>
        <v>409.1763951596317</v>
      </c>
      <c r="C2" s="17">
        <f>AVERAGE(Crops!I74:R74)/AVERAGE(Crops!I77:R77)</f>
        <v>493.80826268747086</v>
      </c>
      <c r="D2" s="17">
        <f>AVERAGE(Crops!J74:S74)/AVERAGE(Crops!J77:S77)</f>
        <v>489.9790077959944</v>
      </c>
      <c r="E2" s="17">
        <f>AVERAGE(Crops!K74:T74)/AVERAGE(Crops!K77:T77)</f>
        <v>443.39598306602016</v>
      </c>
      <c r="F2" s="17">
        <f>AVERAGE(Crops!L74:U74)/AVERAGE(Crops!L77:U77)</f>
        <v>408.5745858355863</v>
      </c>
      <c r="G2" s="17">
        <f>AVERAGE(Crops!M74:V74)/AVERAGE(Crops!M77:V77)</f>
        <v>413.86797118280674</v>
      </c>
      <c r="H2" s="17">
        <f>AVERAGE(Crops!N74:W74)/AVERAGE(Crops!N77:W77)</f>
        <v>431.76380902738447</v>
      </c>
      <c r="I2" s="17">
        <f>AVERAGE(Crops!O74:X74)/AVERAGE(Crops!O77:X77)</f>
        <v>423.5183157980402</v>
      </c>
      <c r="J2" s="17">
        <f>AVERAGE(Crops!P74:Y74)/AVERAGE(Crops!P77:Y77)</f>
        <v>477.12602235916705</v>
      </c>
      <c r="K2" s="17">
        <f>AVERAGE(Crops!Q74:Z74)/AVERAGE(Crops!Q77:Z77)</f>
        <v>533.431994757053</v>
      </c>
      <c r="L2" s="17">
        <f>AVERAGE(Crops!R74:AA74)/AVERAGE(Crops!R77:AA77)</f>
        <v>548.0321985295989</v>
      </c>
      <c r="M2" s="17">
        <f>AVERAGE(Crops!S74:AB74)/AVERAGE(Crops!S77:AB77)</f>
        <v>563.0069151116143</v>
      </c>
      <c r="N2" s="17">
        <f>AVERAGE(Crops!T74:AC74)/AVERAGE(Crops!T77:AC77)</f>
        <v>628.7540830221578</v>
      </c>
    </row>
    <row r="3" spans="1:14" ht="12.75">
      <c r="A3" t="s">
        <v>524</v>
      </c>
      <c r="B3" s="17">
        <f>AVERAGE(Cattle!C17:Q17)/AVERAGE(Cattle!C20:Q20)</f>
        <v>139.64780453356832</v>
      </c>
      <c r="C3" s="17">
        <f>AVERAGE(Cattle!D17:R17)/AVERAGE(Cattle!D20:R20)</f>
        <v>129.48135130518918</v>
      </c>
      <c r="D3" s="17">
        <f>AVERAGE(Cattle!E17:S17)/AVERAGE(Cattle!E20:S20)</f>
        <v>136.7767276871448</v>
      </c>
      <c r="E3" s="17">
        <f>AVERAGE(Cattle!F17:T17)/AVERAGE(Cattle!F20:T20)</f>
        <v>131.69002282743153</v>
      </c>
      <c r="F3" s="17">
        <f>AVERAGE(Cattle!G17:U17)/AVERAGE(Cattle!G20:U20)</f>
        <v>135.26768142684372</v>
      </c>
      <c r="G3" s="17">
        <f>AVERAGE(Cattle!H17:V17)/AVERAGE(Cattle!H20:V20)</f>
        <v>147.76544076559207</v>
      </c>
      <c r="H3" s="17">
        <f>AVERAGE(Cattle!I17:W17)/AVERAGE(Cattle!I20:W20)</f>
        <v>143.32929708911394</v>
      </c>
      <c r="I3" s="17">
        <f>AVERAGE(Cattle!J17:X17)/AVERAGE(Cattle!J20:X20)</f>
        <v>127.78868998094751</v>
      </c>
      <c r="J3" s="17">
        <f>AVERAGE(Cattle!K17:Y17)/AVERAGE(Cattle!K20:Y20)</f>
        <v>130.26765773305348</v>
      </c>
      <c r="K3" s="17">
        <f>AVERAGE(Cattle!L17:Z17)/AVERAGE(Cattle!L20:Z20)</f>
        <v>135.54366133551804</v>
      </c>
      <c r="L3" s="17">
        <f>AVERAGE(Cattle!M17:AA17)/AVERAGE(Cattle!M20:AA20)</f>
        <v>142.17289533798908</v>
      </c>
      <c r="M3" s="17">
        <f>AVERAGE(Cattle!N17:AB17)/AVERAGE(Cattle!N20:AB20)</f>
        <v>139.58004974750006</v>
      </c>
      <c r="N3" s="17">
        <f>AVERAGE(Cattle!O17:AC17)/AVERAGE(Cattle!O20:AC20)</f>
        <v>139.0255955745722</v>
      </c>
    </row>
    <row r="6" ht="12.75" hidden="1"/>
    <row r="7" spans="1:11" ht="12.75" hidden="1">
      <c r="A7" t="s">
        <v>509</v>
      </c>
      <c r="K7" s="7">
        <v>12725.611975000002</v>
      </c>
    </row>
    <row r="8" spans="1:11" ht="12.75" hidden="1">
      <c r="A8" t="s">
        <v>510</v>
      </c>
      <c r="K8" s="7">
        <v>203.86497</v>
      </c>
    </row>
    <row r="9" spans="1:11" ht="12.75" hidden="1">
      <c r="A9" t="s">
        <v>511</v>
      </c>
      <c r="K9" s="7">
        <v>1087.01426</v>
      </c>
    </row>
    <row r="10" spans="1:11" ht="12.75" hidden="1">
      <c r="A10" t="s">
        <v>512</v>
      </c>
      <c r="K10" s="7">
        <v>4338.69618</v>
      </c>
    </row>
    <row r="11" spans="1:11" ht="12.75" hidden="1">
      <c r="A11" t="s">
        <v>513</v>
      </c>
      <c r="K11" s="7">
        <v>7096.036565000001</v>
      </c>
    </row>
    <row r="12" ht="12.75" hidden="1">
      <c r="K12" s="7"/>
    </row>
    <row r="13" spans="1:11" ht="12.75" hidden="1">
      <c r="A13" t="s">
        <v>525</v>
      </c>
      <c r="K13" s="7">
        <v>23226.461882000003</v>
      </c>
    </row>
    <row r="14" spans="1:11" ht="12.75" hidden="1">
      <c r="A14" t="s">
        <v>526</v>
      </c>
      <c r="K14" s="7">
        <v>6278.786542</v>
      </c>
    </row>
    <row r="15" spans="1:11" ht="12.75" hidden="1">
      <c r="A15" t="s">
        <v>527</v>
      </c>
      <c r="K15" s="7">
        <v>8668.684925000003</v>
      </c>
    </row>
    <row r="16" spans="1:11" ht="12.75" hidden="1">
      <c r="A16" t="s">
        <v>528</v>
      </c>
      <c r="K16" s="7">
        <v>8278.990415</v>
      </c>
    </row>
    <row r="17" ht="12.75" hidden="1"/>
    <row r="18" spans="1:11" ht="12.75" hidden="1">
      <c r="A18" t="s">
        <v>514</v>
      </c>
      <c r="K18" s="18">
        <f>K8/K$7</f>
        <v>0.01602005234801291</v>
      </c>
    </row>
    <row r="19" spans="1:11" ht="12.75" hidden="1">
      <c r="A19" t="s">
        <v>515</v>
      </c>
      <c r="K19" s="18">
        <f>K9/K$7</f>
        <v>0.08541940946616045</v>
      </c>
    </row>
    <row r="20" spans="1:11" ht="12.75" hidden="1">
      <c r="A20" t="s">
        <v>516</v>
      </c>
      <c r="K20" s="18">
        <f>K10/K$7</f>
        <v>0.34094204573607545</v>
      </c>
    </row>
    <row r="21" spans="1:11" ht="12.75" hidden="1">
      <c r="A21" t="s">
        <v>517</v>
      </c>
      <c r="K21" s="18">
        <f>K11/K$7</f>
        <v>0.5576184924497511</v>
      </c>
    </row>
    <row r="22" ht="12.75" hidden="1">
      <c r="K22" s="18"/>
    </row>
    <row r="23" spans="1:11" ht="12.75" hidden="1">
      <c r="A23" t="s">
        <v>529</v>
      </c>
      <c r="K23" s="18">
        <f>K14/K$13</f>
        <v>0.2703290141175536</v>
      </c>
    </row>
    <row r="24" spans="1:11" ht="12.75" hidden="1">
      <c r="A24" t="s">
        <v>530</v>
      </c>
      <c r="K24" s="18">
        <f>K15/K$13</f>
        <v>0.37322451301625253</v>
      </c>
    </row>
    <row r="25" spans="1:11" ht="12.75" hidden="1">
      <c r="A25" t="s">
        <v>531</v>
      </c>
      <c r="K25" s="18">
        <f>K16/K$13</f>
        <v>0.35644647286619385</v>
      </c>
    </row>
    <row r="26" ht="12.75">
      <c r="K26" s="18"/>
    </row>
    <row r="27" spans="1:14" ht="22.5">
      <c r="A27" s="34" t="s">
        <v>542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ht="13.5" thickBot="1"/>
    <row r="29" spans="1:14" ht="30" customHeight="1" thickTop="1">
      <c r="A29" s="20"/>
      <c r="B29" s="21">
        <f>B1</f>
        <v>1995</v>
      </c>
      <c r="C29" s="21">
        <f aca="true" t="shared" si="1" ref="C29:M29">C1</f>
        <v>1996</v>
      </c>
      <c r="D29" s="21">
        <f t="shared" si="1"/>
        <v>1997</v>
      </c>
      <c r="E29" s="21">
        <f t="shared" si="1"/>
        <v>1998</v>
      </c>
      <c r="F29" s="21">
        <f t="shared" si="1"/>
        <v>1999</v>
      </c>
      <c r="G29" s="21">
        <f t="shared" si="1"/>
        <v>2000</v>
      </c>
      <c r="H29" s="21">
        <f t="shared" si="1"/>
        <v>2001</v>
      </c>
      <c r="I29" s="21">
        <f t="shared" si="1"/>
        <v>2002</v>
      </c>
      <c r="J29" s="21">
        <f t="shared" si="1"/>
        <v>2003</v>
      </c>
      <c r="K29" s="21">
        <f t="shared" si="1"/>
        <v>2004</v>
      </c>
      <c r="L29" s="21">
        <f t="shared" si="1"/>
        <v>2005</v>
      </c>
      <c r="M29" s="21">
        <f t="shared" si="1"/>
        <v>2006</v>
      </c>
      <c r="N29" s="21">
        <f>N1</f>
        <v>2007</v>
      </c>
    </row>
    <row r="31" spans="1:14" ht="12.75">
      <c r="A31" t="s">
        <v>541</v>
      </c>
      <c r="B31" s="23">
        <f>Crops!Q74</f>
        <v>52.446856927912954</v>
      </c>
      <c r="C31" s="23">
        <f>Crops!R74</f>
        <v>86.84977793526723</v>
      </c>
      <c r="D31" s="23">
        <f>Crops!S74</f>
        <v>54.36646953093547</v>
      </c>
      <c r="E31" s="23">
        <f>Crops!T74</f>
        <v>4.2991934238682825</v>
      </c>
      <c r="F31" s="23">
        <f>Crops!U74</f>
        <v>-8.416286793210539</v>
      </c>
      <c r="G31" s="23">
        <f>Crops!V74</f>
        <v>27.494676738539617</v>
      </c>
      <c r="H31" s="23">
        <f>Crops!W74</f>
        <v>29.210958131918485</v>
      </c>
      <c r="I31" s="23">
        <f>Crops!X74</f>
        <v>44.89639441604624</v>
      </c>
      <c r="J31" s="23">
        <f>Crops!Y74</f>
        <v>76.97999144228402</v>
      </c>
      <c r="K31" s="23">
        <f>Crops!Z74</f>
        <v>89.63663454720326</v>
      </c>
      <c r="L31" s="23">
        <f>Crops!AA74</f>
        <v>51.713642590907</v>
      </c>
      <c r="M31" s="23">
        <f>Crops!AB74</f>
        <v>93.53897160318935</v>
      </c>
      <c r="N31" s="23">
        <f>Crops!AC74</f>
        <v>102.19834940584481</v>
      </c>
    </row>
    <row r="32" spans="1:14" ht="12.75">
      <c r="A32" t="s">
        <v>540</v>
      </c>
      <c r="B32" s="23">
        <f>Cattle!Q17</f>
        <v>-1.3709828178531294</v>
      </c>
      <c r="C32" s="23">
        <f>Cattle!R17</f>
        <v>-12.614222839202725</v>
      </c>
      <c r="D32" s="23">
        <f>Cattle!S17</f>
        <v>10.539731490955596</v>
      </c>
      <c r="E32" s="23">
        <f>Cattle!T17</f>
        <v>3.5021358817815993</v>
      </c>
      <c r="F32" s="23">
        <f>Cattle!U17</f>
        <v>12.564220302235864</v>
      </c>
      <c r="G32" s="23">
        <f>Cattle!V17</f>
        <v>25.059151294158553</v>
      </c>
      <c r="H32" s="23">
        <f>Cattle!W17</f>
        <v>10.513916265244708</v>
      </c>
      <c r="I32" s="23">
        <f>Cattle!X17</f>
        <v>2.5761027245980848</v>
      </c>
      <c r="J32" s="23">
        <f>Cattle!Y17</f>
        <v>21.01223471168228</v>
      </c>
      <c r="K32" s="23">
        <f>Cattle!Z17</f>
        <v>23.545931782676583</v>
      </c>
      <c r="L32" s="23">
        <f>Cattle!AA17</f>
        <v>26.619642683665017</v>
      </c>
      <c r="M32" s="23">
        <f>Cattle!AB17</f>
        <v>16.085978211728953</v>
      </c>
      <c r="N32" s="23">
        <f>Cattle!AC17</f>
        <v>14.261620549839131</v>
      </c>
    </row>
    <row r="33" spans="1:14" ht="12.75">
      <c r="A33" t="s">
        <v>539</v>
      </c>
      <c r="B33" s="23">
        <f>Crops!Q77*100</f>
        <v>9.97</v>
      </c>
      <c r="C33" s="23">
        <f>Crops!R77*100</f>
        <v>9.38</v>
      </c>
      <c r="D33" s="23">
        <f>Crops!S77*100</f>
        <v>9.38</v>
      </c>
      <c r="E33" s="23">
        <f>Crops!T77*100</f>
        <v>9.07</v>
      </c>
      <c r="F33" s="23">
        <f>Crops!U77*100</f>
        <v>8.85</v>
      </c>
      <c r="G33" s="23">
        <f>Crops!V77*100</f>
        <v>9.64</v>
      </c>
      <c r="H33" s="23">
        <f>Crops!W77*100</f>
        <v>8.25</v>
      </c>
      <c r="I33" s="23">
        <f>Crops!X77*100</f>
        <v>7.475</v>
      </c>
      <c r="J33" s="23">
        <f>Crops!Y77*100</f>
        <v>6.875000000000001</v>
      </c>
      <c r="K33" s="23">
        <f>Crops!Z77*100</f>
        <v>6.924999999999999</v>
      </c>
      <c r="L33" s="23">
        <f>Crops!AA77*100</f>
        <v>7.549999999999998</v>
      </c>
      <c r="M33" s="23">
        <f>Crops!AB77*100</f>
        <v>8.35</v>
      </c>
      <c r="N33" s="23">
        <f>Crops!AC77*100</f>
        <v>8.374714285714287</v>
      </c>
    </row>
    <row r="35" spans="1:14" ht="12.75">
      <c r="A35" t="s">
        <v>518</v>
      </c>
      <c r="B35" s="33" t="s">
        <v>538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t="s">
        <v>519</v>
      </c>
      <c r="B36" s="24">
        <v>894</v>
      </c>
      <c r="C36" s="24"/>
      <c r="D36" s="24">
        <v>985</v>
      </c>
      <c r="E36" s="24"/>
      <c r="F36" s="24">
        <v>985</v>
      </c>
      <c r="G36" s="24"/>
      <c r="H36" s="24">
        <v>985</v>
      </c>
      <c r="I36" s="24"/>
      <c r="J36" s="24">
        <v>985</v>
      </c>
      <c r="K36" s="24"/>
      <c r="L36" s="24">
        <v>985</v>
      </c>
      <c r="M36" s="24"/>
      <c r="N36" s="24"/>
    </row>
    <row r="37" spans="1:14" ht="12.75">
      <c r="A37" t="s">
        <v>520</v>
      </c>
      <c r="B37" s="24">
        <v>754</v>
      </c>
      <c r="C37" s="24"/>
      <c r="D37" s="24">
        <v>810</v>
      </c>
      <c r="E37" s="24"/>
      <c r="F37" s="24">
        <v>810</v>
      </c>
      <c r="G37" s="24"/>
      <c r="H37" s="24">
        <v>810</v>
      </c>
      <c r="I37" s="24"/>
      <c r="J37" s="24">
        <v>810</v>
      </c>
      <c r="K37" s="24"/>
      <c r="L37" s="24">
        <v>810</v>
      </c>
      <c r="M37" s="24"/>
      <c r="N37" s="24"/>
    </row>
    <row r="38" spans="1:14" ht="12.75">
      <c r="A38" t="s">
        <v>521</v>
      </c>
      <c r="B38" s="24">
        <v>595</v>
      </c>
      <c r="C38" s="24"/>
      <c r="D38" s="24">
        <v>615</v>
      </c>
      <c r="E38" s="24"/>
      <c r="F38" s="24">
        <v>615</v>
      </c>
      <c r="G38" s="24"/>
      <c r="H38" s="24">
        <v>615</v>
      </c>
      <c r="I38" s="24"/>
      <c r="J38" s="24">
        <v>615</v>
      </c>
      <c r="K38" s="24"/>
      <c r="L38" s="24">
        <v>615</v>
      </c>
      <c r="M38" s="24"/>
      <c r="N38" s="24"/>
    </row>
    <row r="39" spans="1:14" ht="12.75">
      <c r="A39" t="s">
        <v>522</v>
      </c>
      <c r="B39" s="24">
        <v>409</v>
      </c>
      <c r="C39" s="24"/>
      <c r="D39" s="24">
        <v>385</v>
      </c>
      <c r="E39" s="24"/>
      <c r="F39" s="24">
        <v>385</v>
      </c>
      <c r="G39" s="24"/>
      <c r="H39" s="24">
        <v>385</v>
      </c>
      <c r="I39" s="24"/>
      <c r="J39" s="24">
        <v>385</v>
      </c>
      <c r="K39" s="24"/>
      <c r="L39" s="24">
        <v>385</v>
      </c>
      <c r="M39" s="24"/>
      <c r="N39" s="24"/>
    </row>
    <row r="40" spans="1:14" ht="12.75">
      <c r="A40" t="s">
        <v>532</v>
      </c>
      <c r="B40" s="24">
        <v>221</v>
      </c>
      <c r="C40" s="24"/>
      <c r="D40" s="24">
        <v>195</v>
      </c>
      <c r="E40" s="24"/>
      <c r="F40" s="24">
        <v>195</v>
      </c>
      <c r="G40" s="24"/>
      <c r="H40" s="24">
        <v>195</v>
      </c>
      <c r="I40" s="24"/>
      <c r="J40" s="24">
        <v>195</v>
      </c>
      <c r="K40" s="24"/>
      <c r="L40" s="24">
        <v>195</v>
      </c>
      <c r="M40" s="24"/>
      <c r="N40" s="24"/>
    </row>
    <row r="41" spans="1:14" ht="12.75">
      <c r="A41" t="s">
        <v>533</v>
      </c>
      <c r="B41" s="24">
        <v>130</v>
      </c>
      <c r="C41" s="24"/>
      <c r="D41" s="24">
        <v>150</v>
      </c>
      <c r="E41" s="24"/>
      <c r="F41" s="24">
        <v>150</v>
      </c>
      <c r="G41" s="24"/>
      <c r="H41" s="24">
        <v>150</v>
      </c>
      <c r="I41" s="24"/>
      <c r="J41" s="24">
        <v>150</v>
      </c>
      <c r="K41" s="24"/>
      <c r="L41" s="24">
        <v>150</v>
      </c>
      <c r="M41" s="24"/>
      <c r="N41" s="24"/>
    </row>
    <row r="42" spans="1:14" ht="12.75">
      <c r="A42" t="s">
        <v>534</v>
      </c>
      <c r="B42" s="24">
        <v>69</v>
      </c>
      <c r="C42" s="24"/>
      <c r="D42" s="24">
        <v>75</v>
      </c>
      <c r="E42" s="24"/>
      <c r="F42" s="24">
        <v>75</v>
      </c>
      <c r="G42" s="24"/>
      <c r="H42" s="24">
        <v>75</v>
      </c>
      <c r="I42" s="24"/>
      <c r="J42" s="24">
        <v>75</v>
      </c>
      <c r="K42" s="24"/>
      <c r="L42" s="24">
        <v>75</v>
      </c>
      <c r="M42" s="24"/>
      <c r="N42" s="24"/>
    </row>
    <row r="43" spans="2:14" ht="12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t="s">
        <v>523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2.75">
      <c r="A45" t="s">
        <v>519</v>
      </c>
      <c r="B45" s="24">
        <f aca="true" t="shared" si="2" ref="B45:C48">B$2*$B36/($B$36*$K$18+$B$37*$K$19+$B$38*$K$20+$B$39*$K$21)</f>
        <v>717.7481906596248</v>
      </c>
      <c r="C45" s="24">
        <f t="shared" si="2"/>
        <v>866.2034058402403</v>
      </c>
      <c r="D45" s="24">
        <f aca="true" t="shared" si="3" ref="D45:M45">D$2*$D36/($D$36*$K$18+$D$37*$K$19+$D$38*$K$20+$D$39*$K$21)</f>
        <v>947.5732315196421</v>
      </c>
      <c r="E45" s="24">
        <f t="shared" si="3"/>
        <v>857.4860510996202</v>
      </c>
      <c r="F45" s="24">
        <f t="shared" si="3"/>
        <v>790.1447499934933</v>
      </c>
      <c r="G45" s="24">
        <f t="shared" si="3"/>
        <v>800.3816584718925</v>
      </c>
      <c r="H45" s="24">
        <f t="shared" si="3"/>
        <v>834.9905225810227</v>
      </c>
      <c r="I45" s="24">
        <f t="shared" si="3"/>
        <v>819.0445156287082</v>
      </c>
      <c r="J45" s="24">
        <f t="shared" si="3"/>
        <v>922.7167687910996</v>
      </c>
      <c r="K45" s="24">
        <f t="shared" si="3"/>
        <v>1031.6072138306038</v>
      </c>
      <c r="L45" s="24">
        <f t="shared" si="3"/>
        <v>1059.8426321841935</v>
      </c>
      <c r="M45" s="24">
        <f t="shared" si="3"/>
        <v>1088.8023230218446</v>
      </c>
      <c r="N45" s="24">
        <f>N$2*$D36/($D$36*$K$18+$D$37*$K$19+$D$38*$K$20+$D$39*$K$21)</f>
        <v>1215.951150561406</v>
      </c>
    </row>
    <row r="46" spans="1:14" ht="12.75">
      <c r="A46" t="s">
        <v>520</v>
      </c>
      <c r="B46" s="24">
        <f t="shared" si="2"/>
        <v>605.3491451424576</v>
      </c>
      <c r="C46" s="24">
        <f t="shared" si="2"/>
        <v>730.5563400487036</v>
      </c>
      <c r="D46" s="24">
        <f aca="true" t="shared" si="4" ref="D46:M46">D$2*$D37/($D$36*$K$18+$D$37*$K$19+$D$38*$K$20+$D$39*$K$21)</f>
        <v>779.2226573917869</v>
      </c>
      <c r="E46" s="24">
        <f t="shared" si="4"/>
        <v>705.1408135946116</v>
      </c>
      <c r="F46" s="24">
        <f t="shared" si="4"/>
        <v>649.7637030403346</v>
      </c>
      <c r="G46" s="24">
        <f t="shared" si="4"/>
        <v>658.1818714337389</v>
      </c>
      <c r="H46" s="24">
        <f t="shared" si="4"/>
        <v>686.6419525793182</v>
      </c>
      <c r="I46" s="24">
        <f t="shared" si="4"/>
        <v>673.5289925474656</v>
      </c>
      <c r="J46" s="24">
        <f t="shared" si="4"/>
        <v>758.7823174830363</v>
      </c>
      <c r="K46" s="24">
        <f t="shared" si="4"/>
        <v>848.3267443683137</v>
      </c>
      <c r="L46" s="24">
        <f t="shared" si="4"/>
        <v>871.5457178367478</v>
      </c>
      <c r="M46" s="24">
        <f t="shared" si="4"/>
        <v>895.3602859367453</v>
      </c>
      <c r="N46" s="24">
        <f>N$2*$D37/($D$36*$K$18+$D$37*$K$19+$D$38*$K$20+$D$39*$K$21)</f>
        <v>999.9192202586181</v>
      </c>
    </row>
    <row r="47" spans="1:14" ht="12.75">
      <c r="A47" t="s">
        <v>521</v>
      </c>
      <c r="B47" s="24">
        <f t="shared" si="2"/>
        <v>477.6959434479606</v>
      </c>
      <c r="C47" s="24">
        <f t="shared" si="2"/>
        <v>576.50002961403</v>
      </c>
      <c r="D47" s="24">
        <f aca="true" t="shared" si="5" ref="D47:M47">D$2*$D38/($D$36*$K$18+$D$37*$K$19+$D$38*$K$20+$D$39*$K$21)</f>
        <v>591.6320176493197</v>
      </c>
      <c r="E47" s="24">
        <f t="shared" si="5"/>
        <v>535.3846918033162</v>
      </c>
      <c r="F47" s="24">
        <f t="shared" si="5"/>
        <v>493.33910786395774</v>
      </c>
      <c r="G47" s="24">
        <f t="shared" si="5"/>
        <v>499.7306801626537</v>
      </c>
      <c r="H47" s="24">
        <f t="shared" si="5"/>
        <v>521.3392602917045</v>
      </c>
      <c r="I47" s="24">
        <f t="shared" si="5"/>
        <v>511.3831239712239</v>
      </c>
      <c r="J47" s="24">
        <f t="shared" si="5"/>
        <v>576.1125003111943</v>
      </c>
      <c r="K47" s="24">
        <f t="shared" si="5"/>
        <v>644.0999355389049</v>
      </c>
      <c r="L47" s="24">
        <f t="shared" si="5"/>
        <v>661.7291561353086</v>
      </c>
      <c r="M47" s="24">
        <f t="shared" si="5"/>
        <v>679.8105874704918</v>
      </c>
      <c r="N47" s="24">
        <f>N$2*$D38/($D$36*$K$18+$D$37*$K$19+$D$38*$K$20+$D$39*$K$21)</f>
        <v>759.1979264926545</v>
      </c>
    </row>
    <row r="48" spans="1:14" ht="12.75">
      <c r="A48" t="s">
        <v>522</v>
      </c>
      <c r="B48" s="24">
        <f t="shared" si="2"/>
        <v>328.36578297515274</v>
      </c>
      <c r="C48" s="24">
        <f t="shared" si="2"/>
        <v>396.2832136338459</v>
      </c>
      <c r="D48" s="24">
        <f aca="true" t="shared" si="6" ref="D48:M48">D$2*$D39/($D$36*$K$18+$D$37*$K$19+$D$38*$K$20+$D$39*$K$21)</f>
        <v>370.3712630812815</v>
      </c>
      <c r="E48" s="24">
        <f t="shared" si="6"/>
        <v>335.159522511019</v>
      </c>
      <c r="F48" s="24">
        <f t="shared" si="6"/>
        <v>308.83830329694916</v>
      </c>
      <c r="G48" s="24">
        <f t="shared" si="6"/>
        <v>312.83953148393766</v>
      </c>
      <c r="H48" s="24">
        <f t="shared" si="6"/>
        <v>326.36685400375</v>
      </c>
      <c r="I48" s="24">
        <f t="shared" si="6"/>
        <v>320.13415077873367</v>
      </c>
      <c r="J48" s="24">
        <f t="shared" si="6"/>
        <v>360.6557928777395</v>
      </c>
      <c r="K48" s="24">
        <f t="shared" si="6"/>
        <v>403.21703281703805</v>
      </c>
      <c r="L48" s="24">
        <f t="shared" si="6"/>
        <v>414.25321156438014</v>
      </c>
      <c r="M48" s="24">
        <f t="shared" si="6"/>
        <v>425.5724815872184</v>
      </c>
      <c r="N48" s="24">
        <f>N$2*$D39/($D$36*$K$18+$D$37*$K$19+$D$38*$K$20+$D$39*$K$21)</f>
        <v>475.2702466661333</v>
      </c>
    </row>
    <row r="49" spans="1:16" ht="12.75">
      <c r="A49" t="s">
        <v>532</v>
      </c>
      <c r="B49" s="24">
        <f aca="true" t="shared" si="7" ref="B49:C51">B$3*$B40/($B$40*$K$23+$B$41*$K$24+$B$42*$K$25)</f>
        <v>232.2966289111318</v>
      </c>
      <c r="C49" s="24">
        <f t="shared" si="7"/>
        <v>215.3852795288543</v>
      </c>
      <c r="D49" s="24">
        <f aca="true" t="shared" si="8" ref="D49:M49">D$3*$D40/($D$40*$K$23+$D$41*$K$24+$D$42*$K$25)</f>
        <v>196.93717720132864</v>
      </c>
      <c r="E49" s="24">
        <f t="shared" si="8"/>
        <v>189.61311474371826</v>
      </c>
      <c r="F49" s="24">
        <f t="shared" si="8"/>
        <v>194.76438570532437</v>
      </c>
      <c r="G49" s="24">
        <f t="shared" si="8"/>
        <v>212.75921192418537</v>
      </c>
      <c r="H49" s="24">
        <f t="shared" si="8"/>
        <v>206.37185620893936</v>
      </c>
      <c r="I49" s="24">
        <f t="shared" si="8"/>
        <v>183.9958032967973</v>
      </c>
      <c r="J49" s="24">
        <f t="shared" si="8"/>
        <v>187.56513062117634</v>
      </c>
      <c r="K49" s="24">
        <f t="shared" si="8"/>
        <v>195.1617537744225</v>
      </c>
      <c r="L49" s="24">
        <f t="shared" si="8"/>
        <v>204.70681786193256</v>
      </c>
      <c r="M49" s="24">
        <f t="shared" si="8"/>
        <v>200.97352419316022</v>
      </c>
      <c r="N49" s="24">
        <f>N$3*$D40/($D$40*$K$23+$D$41*$K$24+$D$42*$K$25)</f>
        <v>200.17519657156606</v>
      </c>
      <c r="P49" s="19"/>
    </row>
    <row r="50" spans="1:16" ht="12.75">
      <c r="A50" t="s">
        <v>533</v>
      </c>
      <c r="B50" s="24">
        <f t="shared" si="7"/>
        <v>136.64507583007753</v>
      </c>
      <c r="C50" s="24">
        <f t="shared" si="7"/>
        <v>126.69722325226724</v>
      </c>
      <c r="D50" s="24">
        <f aca="true" t="shared" si="9" ref="D50:M50">D$3*$D41/($D$40*$K$23+$D$41*$K$24+$D$42*$K$25)</f>
        <v>151.49013630871434</v>
      </c>
      <c r="E50" s="24">
        <f t="shared" si="9"/>
        <v>145.8562421105525</v>
      </c>
      <c r="F50" s="24">
        <f t="shared" si="9"/>
        <v>149.8187582348649</v>
      </c>
      <c r="G50" s="24">
        <f t="shared" si="9"/>
        <v>163.66093224937336</v>
      </c>
      <c r="H50" s="24">
        <f t="shared" si="9"/>
        <v>158.74758169918414</v>
      </c>
      <c r="I50" s="24">
        <f t="shared" si="9"/>
        <v>141.5352333052287</v>
      </c>
      <c r="J50" s="24">
        <f t="shared" si="9"/>
        <v>144.28086970859718</v>
      </c>
      <c r="K50" s="24">
        <f t="shared" si="9"/>
        <v>150.12442598032501</v>
      </c>
      <c r="L50" s="24">
        <f t="shared" si="9"/>
        <v>157.46678297071736</v>
      </c>
      <c r="M50" s="24">
        <f t="shared" si="9"/>
        <v>154.59501861012325</v>
      </c>
      <c r="N50" s="24">
        <f>N$3*$D41/($D$40*$K$23+$D$41*$K$24+$D$42*$K$25)</f>
        <v>153.98092043966622</v>
      </c>
      <c r="P50" s="19"/>
    </row>
    <row r="51" spans="1:16" ht="12.75">
      <c r="A51" t="s">
        <v>534</v>
      </c>
      <c r="B51" s="24">
        <f t="shared" si="7"/>
        <v>72.52700178673345</v>
      </c>
      <c r="C51" s="24">
        <f t="shared" si="7"/>
        <v>67.24698772620339</v>
      </c>
      <c r="D51" s="24">
        <f aca="true" t="shared" si="10" ref="D51:M51">D$3*$D42/($D$40*$K$23+$D$41*$K$24+$D$42*$K$25)</f>
        <v>75.74506815435717</v>
      </c>
      <c r="E51" s="24">
        <f t="shared" si="10"/>
        <v>72.92812105527625</v>
      </c>
      <c r="F51" s="24">
        <f t="shared" si="10"/>
        <v>74.90937911743245</v>
      </c>
      <c r="G51" s="24">
        <f t="shared" si="10"/>
        <v>81.83046612468668</v>
      </c>
      <c r="H51" s="24">
        <f t="shared" si="10"/>
        <v>79.37379084959207</v>
      </c>
      <c r="I51" s="24">
        <f t="shared" si="10"/>
        <v>70.76761665261435</v>
      </c>
      <c r="J51" s="24">
        <f t="shared" si="10"/>
        <v>72.14043485429859</v>
      </c>
      <c r="K51" s="24">
        <f t="shared" si="10"/>
        <v>75.06221299016251</v>
      </c>
      <c r="L51" s="24">
        <f t="shared" si="10"/>
        <v>78.73339148535868</v>
      </c>
      <c r="M51" s="24">
        <f t="shared" si="10"/>
        <v>77.29750930506162</v>
      </c>
      <c r="N51" s="24">
        <f>N$3*$D42/($D$40*$K$23+$D$41*$K$24+$D$42*$K$25)</f>
        <v>76.99046021983311</v>
      </c>
      <c r="P51" s="19"/>
    </row>
    <row r="52" spans="1:14" ht="13.5" thickBo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ht="13.5" thickTop="1"/>
  </sheetData>
  <mergeCells count="2">
    <mergeCell ref="B35:N35"/>
    <mergeCell ref="A27:N2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9"/>
  <sheetViews>
    <sheetView zoomScale="125" zoomScaleNormal="125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6" sqref="Z6"/>
    </sheetView>
  </sheetViews>
  <sheetFormatPr defaultColWidth="9.140625" defaultRowHeight="12.75"/>
  <cols>
    <col min="1" max="1" width="45.7109375" style="0" customWidth="1"/>
    <col min="2" max="29" width="8.7109375" style="0" customWidth="1"/>
  </cols>
  <sheetData>
    <row r="1" spans="2:29" ht="12.75">
      <c r="B1">
        <v>1980</v>
      </c>
      <c r="C1">
        <f>B1+1</f>
        <v>1981</v>
      </c>
      <c r="D1">
        <f aca="true" t="shared" si="0" ref="D1:AB1">C1+1</f>
        <v>1982</v>
      </c>
      <c r="E1">
        <f t="shared" si="0"/>
        <v>1983</v>
      </c>
      <c r="F1">
        <f t="shared" si="0"/>
        <v>1984</v>
      </c>
      <c r="G1">
        <f t="shared" si="0"/>
        <v>1985</v>
      </c>
      <c r="H1">
        <f t="shared" si="0"/>
        <v>1986</v>
      </c>
      <c r="I1">
        <f t="shared" si="0"/>
        <v>1987</v>
      </c>
      <c r="J1">
        <f t="shared" si="0"/>
        <v>1988</v>
      </c>
      <c r="K1">
        <f t="shared" si="0"/>
        <v>1989</v>
      </c>
      <c r="L1">
        <f t="shared" si="0"/>
        <v>1990</v>
      </c>
      <c r="M1">
        <f t="shared" si="0"/>
        <v>1991</v>
      </c>
      <c r="N1">
        <f t="shared" si="0"/>
        <v>1992</v>
      </c>
      <c r="O1">
        <f t="shared" si="0"/>
        <v>1993</v>
      </c>
      <c r="P1">
        <f t="shared" si="0"/>
        <v>1994</v>
      </c>
      <c r="Q1">
        <f t="shared" si="0"/>
        <v>1995</v>
      </c>
      <c r="R1">
        <f t="shared" si="0"/>
        <v>1996</v>
      </c>
      <c r="S1">
        <f t="shared" si="0"/>
        <v>1997</v>
      </c>
      <c r="T1">
        <f t="shared" si="0"/>
        <v>1998</v>
      </c>
      <c r="U1">
        <f t="shared" si="0"/>
        <v>1999</v>
      </c>
      <c r="V1">
        <f t="shared" si="0"/>
        <v>2000</v>
      </c>
      <c r="W1">
        <f t="shared" si="0"/>
        <v>2001</v>
      </c>
      <c r="X1">
        <f t="shared" si="0"/>
        <v>2002</v>
      </c>
      <c r="Y1">
        <f t="shared" si="0"/>
        <v>2003</v>
      </c>
      <c r="Z1">
        <f t="shared" si="0"/>
        <v>2004</v>
      </c>
      <c r="AA1">
        <f t="shared" si="0"/>
        <v>2005</v>
      </c>
      <c r="AB1">
        <f t="shared" si="0"/>
        <v>2006</v>
      </c>
      <c r="AC1">
        <f>AB1+1</f>
        <v>2007</v>
      </c>
    </row>
    <row r="2" ht="12.75">
      <c r="A2" s="2" t="s">
        <v>483</v>
      </c>
    </row>
    <row r="3" spans="1:29" ht="12.75">
      <c r="A3" t="s">
        <v>0</v>
      </c>
      <c r="B3" s="7">
        <v>2600</v>
      </c>
      <c r="C3" s="7">
        <v>2100</v>
      </c>
      <c r="D3" s="7">
        <v>2130</v>
      </c>
      <c r="E3" s="7">
        <v>1700</v>
      </c>
      <c r="F3" s="7">
        <v>2100</v>
      </c>
      <c r="G3" s="7">
        <v>2600</v>
      </c>
      <c r="H3" s="7">
        <v>2550</v>
      </c>
      <c r="I3" s="7">
        <v>2250</v>
      </c>
      <c r="J3" s="7">
        <v>2200</v>
      </c>
      <c r="K3" s="7">
        <v>2400</v>
      </c>
      <c r="L3" s="7">
        <v>2100</v>
      </c>
      <c r="M3" s="7">
        <v>2300</v>
      </c>
      <c r="N3" s="7">
        <v>2500</v>
      </c>
      <c r="O3" s="7">
        <v>2200</v>
      </c>
      <c r="P3" s="7">
        <v>2400</v>
      </c>
      <c r="Q3" s="7">
        <v>1650</v>
      </c>
      <c r="R3" s="7">
        <v>2650</v>
      </c>
      <c r="S3" s="7">
        <v>2700</v>
      </c>
      <c r="T3" s="7">
        <v>2650</v>
      </c>
      <c r="U3" s="7">
        <v>2650</v>
      </c>
      <c r="V3" s="7">
        <v>2850</v>
      </c>
      <c r="W3" s="7">
        <v>2700</v>
      </c>
      <c r="X3" s="7">
        <v>2800</v>
      </c>
      <c r="Y3" s="7">
        <v>2900</v>
      </c>
      <c r="Z3" s="7">
        <v>2950</v>
      </c>
      <c r="AA3" s="7">
        <v>3100</v>
      </c>
      <c r="AB3" s="7">
        <v>2700</v>
      </c>
      <c r="AC3" s="25">
        <v>3400</v>
      </c>
    </row>
    <row r="4" spans="1:29" ht="12.75">
      <c r="A4" t="s">
        <v>1</v>
      </c>
      <c r="B4" s="7">
        <v>2070</v>
      </c>
      <c r="C4" s="7">
        <v>1940</v>
      </c>
      <c r="D4" s="7">
        <v>1970</v>
      </c>
      <c r="E4" s="7">
        <v>1430</v>
      </c>
      <c r="F4" s="7">
        <v>1930</v>
      </c>
      <c r="G4" s="7">
        <v>2480</v>
      </c>
      <c r="H4" s="7">
        <v>2420</v>
      </c>
      <c r="I4" s="7">
        <v>2150</v>
      </c>
      <c r="J4" s="7">
        <v>2020</v>
      </c>
      <c r="K4" s="7">
        <v>2290</v>
      </c>
      <c r="L4" s="7">
        <v>1960</v>
      </c>
      <c r="M4" s="7">
        <v>2200</v>
      </c>
      <c r="N4" s="7">
        <v>2400</v>
      </c>
      <c r="O4" s="7">
        <v>1850</v>
      </c>
      <c r="P4" s="7">
        <v>2300</v>
      </c>
      <c r="Q4" s="7">
        <v>1470</v>
      </c>
      <c r="R4" s="7">
        <v>2540</v>
      </c>
      <c r="S4" s="7">
        <v>2600</v>
      </c>
      <c r="T4" s="7">
        <v>2500</v>
      </c>
      <c r="U4" s="7">
        <v>2550</v>
      </c>
      <c r="V4" s="7">
        <v>2770</v>
      </c>
      <c r="W4" s="7">
        <v>2600</v>
      </c>
      <c r="X4" s="7">
        <v>2700</v>
      </c>
      <c r="Y4" s="7">
        <v>2800</v>
      </c>
      <c r="Z4" s="7">
        <v>2880</v>
      </c>
      <c r="AA4" s="7">
        <v>2970</v>
      </c>
      <c r="AB4" s="7">
        <v>2630</v>
      </c>
      <c r="AC4" s="7">
        <v>3250</v>
      </c>
    </row>
    <row r="5" spans="1:29" ht="12.75">
      <c r="A5" t="s">
        <v>2</v>
      </c>
      <c r="B5" s="9">
        <v>53</v>
      </c>
      <c r="C5" s="9">
        <v>107</v>
      </c>
      <c r="D5" s="9">
        <v>101</v>
      </c>
      <c r="E5" s="9">
        <v>51</v>
      </c>
      <c r="F5" s="9">
        <v>80</v>
      </c>
      <c r="G5" s="9">
        <v>110</v>
      </c>
      <c r="H5" s="9">
        <v>116</v>
      </c>
      <c r="I5" s="9">
        <v>113</v>
      </c>
      <c r="J5" s="9">
        <v>76</v>
      </c>
      <c r="K5" s="9">
        <v>96</v>
      </c>
      <c r="L5" s="9">
        <v>105</v>
      </c>
      <c r="M5" s="9">
        <v>97</v>
      </c>
      <c r="N5" s="9">
        <v>135</v>
      </c>
      <c r="O5" s="9">
        <v>90</v>
      </c>
      <c r="P5" s="9">
        <v>118</v>
      </c>
      <c r="Q5" s="9">
        <v>102</v>
      </c>
      <c r="R5" s="9">
        <v>134</v>
      </c>
      <c r="S5" s="9">
        <v>115</v>
      </c>
      <c r="T5" s="9">
        <v>114</v>
      </c>
      <c r="U5" s="9">
        <v>97</v>
      </c>
      <c r="V5" s="9">
        <v>143</v>
      </c>
      <c r="W5" s="9">
        <v>133</v>
      </c>
      <c r="X5" s="9">
        <v>105</v>
      </c>
      <c r="Y5" s="9">
        <v>108</v>
      </c>
      <c r="Z5" s="9">
        <v>162</v>
      </c>
      <c r="AA5" s="9">
        <v>111</v>
      </c>
      <c r="AB5" s="9">
        <v>138</v>
      </c>
      <c r="AC5" s="9">
        <v>140</v>
      </c>
    </row>
    <row r="6" spans="1:29" ht="12.75">
      <c r="A6" t="s">
        <v>3</v>
      </c>
      <c r="B6" s="10">
        <v>3.29</v>
      </c>
      <c r="C6" s="10">
        <v>2.46</v>
      </c>
      <c r="D6" s="10">
        <v>2.7</v>
      </c>
      <c r="E6" s="10">
        <v>3.4</v>
      </c>
      <c r="F6" s="10">
        <v>2.7</v>
      </c>
      <c r="G6" s="10">
        <v>2.14</v>
      </c>
      <c r="H6" s="10">
        <v>1.45</v>
      </c>
      <c r="I6" s="10">
        <v>1.82</v>
      </c>
      <c r="J6" s="10">
        <v>2.63</v>
      </c>
      <c r="K6" s="10">
        <v>2.38</v>
      </c>
      <c r="L6" s="10">
        <v>2.38</v>
      </c>
      <c r="M6" s="10">
        <v>2.45</v>
      </c>
      <c r="N6" s="10">
        <v>2.11</v>
      </c>
      <c r="O6" s="10">
        <v>2.58</v>
      </c>
      <c r="P6" s="10">
        <v>2.25</v>
      </c>
      <c r="Q6" s="10">
        <v>3.48</v>
      </c>
      <c r="R6" s="10">
        <v>2.77</v>
      </c>
      <c r="S6" s="10">
        <v>2.45</v>
      </c>
      <c r="T6" s="10">
        <v>1.92</v>
      </c>
      <c r="U6" s="10">
        <v>1.96</v>
      </c>
      <c r="V6" s="10">
        <v>1.78</v>
      </c>
      <c r="W6" s="10">
        <v>1.96</v>
      </c>
      <c r="X6" s="10">
        <v>2.45</v>
      </c>
      <c r="Y6" s="10">
        <v>2.46</v>
      </c>
      <c r="Z6" s="10">
        <v>2.03</v>
      </c>
      <c r="AA6" s="10">
        <v>2.03</v>
      </c>
      <c r="AB6" s="10">
        <v>3.1</v>
      </c>
      <c r="AC6" s="11">
        <v>3.2049826426512253</v>
      </c>
    </row>
    <row r="7" spans="9:27" ht="12.75"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2" t="s">
        <v>484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9" ht="12.75">
      <c r="A9" t="s">
        <v>0</v>
      </c>
      <c r="B9" s="7">
        <v>5700</v>
      </c>
      <c r="C9" s="7">
        <v>5120</v>
      </c>
      <c r="D9" s="7">
        <v>5800</v>
      </c>
      <c r="E9" s="7">
        <v>5300</v>
      </c>
      <c r="F9" s="7">
        <v>5500</v>
      </c>
      <c r="G9" s="7">
        <v>5300</v>
      </c>
      <c r="H9" s="7">
        <v>5450</v>
      </c>
      <c r="I9" s="7">
        <v>5000</v>
      </c>
      <c r="J9" s="7">
        <v>4300</v>
      </c>
      <c r="K9" s="7">
        <v>4400</v>
      </c>
      <c r="L9" s="7">
        <v>4200</v>
      </c>
      <c r="M9" s="7">
        <v>4500</v>
      </c>
      <c r="N9" s="7">
        <v>4300</v>
      </c>
      <c r="O9" s="7">
        <v>4250</v>
      </c>
      <c r="P9" s="7">
        <v>4600</v>
      </c>
      <c r="Q9" s="7">
        <v>4600</v>
      </c>
      <c r="R9" s="7">
        <v>4100</v>
      </c>
      <c r="S9" s="7">
        <v>4900</v>
      </c>
      <c r="T9" s="7">
        <v>5100</v>
      </c>
      <c r="U9" s="7">
        <v>5400</v>
      </c>
      <c r="V9" s="7">
        <v>5150</v>
      </c>
      <c r="W9" s="7">
        <v>4950</v>
      </c>
      <c r="X9" s="7">
        <v>5050</v>
      </c>
      <c r="Y9" s="7">
        <v>5000</v>
      </c>
      <c r="Z9" s="7">
        <v>5000</v>
      </c>
      <c r="AA9" s="7">
        <v>4950</v>
      </c>
      <c r="AB9" s="7">
        <v>5150</v>
      </c>
      <c r="AC9" s="7">
        <v>4600</v>
      </c>
    </row>
    <row r="10" spans="1:29" ht="12.75">
      <c r="A10" t="s">
        <v>1</v>
      </c>
      <c r="B10" s="7">
        <v>5530</v>
      </c>
      <c r="C10" s="7">
        <v>5000</v>
      </c>
      <c r="D10" s="7">
        <v>5700</v>
      </c>
      <c r="E10" s="7">
        <v>5150</v>
      </c>
      <c r="F10" s="7">
        <v>5300</v>
      </c>
      <c r="G10" s="7">
        <v>5230</v>
      </c>
      <c r="H10" s="7">
        <v>5250</v>
      </c>
      <c r="I10" s="7">
        <v>4930</v>
      </c>
      <c r="J10" s="7">
        <v>4230</v>
      </c>
      <c r="K10" s="7">
        <v>4350</v>
      </c>
      <c r="L10" s="7">
        <v>4150</v>
      </c>
      <c r="M10" s="7">
        <v>4430</v>
      </c>
      <c r="N10" s="7">
        <v>4250</v>
      </c>
      <c r="O10" s="7">
        <v>3600</v>
      </c>
      <c r="P10" s="7">
        <v>4560</v>
      </c>
      <c r="Q10" s="7">
        <v>4500</v>
      </c>
      <c r="R10" s="7">
        <v>4050</v>
      </c>
      <c r="S10" s="7">
        <v>4850</v>
      </c>
      <c r="T10" s="7">
        <v>5000</v>
      </c>
      <c r="U10" s="7">
        <v>5350</v>
      </c>
      <c r="V10" s="7">
        <v>5000</v>
      </c>
      <c r="W10" s="7">
        <v>4900</v>
      </c>
      <c r="X10" s="7">
        <v>5000</v>
      </c>
      <c r="Y10" s="7">
        <v>4950</v>
      </c>
      <c r="Z10" s="7">
        <v>4960</v>
      </c>
      <c r="AA10" s="7">
        <v>4910</v>
      </c>
      <c r="AB10" s="7">
        <v>5110</v>
      </c>
      <c r="AC10" s="7">
        <v>4550</v>
      </c>
    </row>
    <row r="11" spans="1:29" ht="12.75">
      <c r="A11" t="s">
        <v>2</v>
      </c>
      <c r="B11" s="9">
        <v>24.5</v>
      </c>
      <c r="C11" s="9">
        <v>30</v>
      </c>
      <c r="D11" s="9">
        <v>30</v>
      </c>
      <c r="E11" s="9">
        <v>20</v>
      </c>
      <c r="F11" s="9">
        <v>20.5</v>
      </c>
      <c r="G11" s="9">
        <v>34.5</v>
      </c>
      <c r="H11" s="9">
        <v>32.5</v>
      </c>
      <c r="I11" s="9">
        <v>32</v>
      </c>
      <c r="J11" s="9">
        <v>26.5</v>
      </c>
      <c r="K11" s="9">
        <v>28</v>
      </c>
      <c r="L11" s="9">
        <v>30</v>
      </c>
      <c r="M11" s="9">
        <v>30.5</v>
      </c>
      <c r="N11" s="9">
        <v>38</v>
      </c>
      <c r="O11" s="9">
        <v>33</v>
      </c>
      <c r="P11" s="9">
        <v>38</v>
      </c>
      <c r="Q11" s="9">
        <v>29.5</v>
      </c>
      <c r="R11" s="9">
        <v>37</v>
      </c>
      <c r="S11" s="9">
        <v>36</v>
      </c>
      <c r="T11" s="9">
        <v>34</v>
      </c>
      <c r="U11" s="9">
        <v>27.5</v>
      </c>
      <c r="V11" s="9">
        <v>35</v>
      </c>
      <c r="W11" s="9">
        <v>38</v>
      </c>
      <c r="X11" s="9">
        <v>34</v>
      </c>
      <c r="Y11" s="9">
        <v>29.5</v>
      </c>
      <c r="Z11" s="9">
        <v>45</v>
      </c>
      <c r="AA11" s="9">
        <v>37</v>
      </c>
      <c r="AB11" s="9">
        <v>38</v>
      </c>
      <c r="AC11" s="9">
        <v>37</v>
      </c>
    </row>
    <row r="12" spans="1:29" ht="12.75">
      <c r="A12" t="s">
        <v>3</v>
      </c>
      <c r="B12" s="10">
        <v>7.64</v>
      </c>
      <c r="C12" s="10">
        <v>6.05</v>
      </c>
      <c r="D12" s="10">
        <v>5.62</v>
      </c>
      <c r="E12" s="10">
        <v>7.87</v>
      </c>
      <c r="F12" s="10">
        <v>5.84</v>
      </c>
      <c r="G12" s="10">
        <v>4.96</v>
      </c>
      <c r="H12" s="10">
        <v>4.61</v>
      </c>
      <c r="I12" s="10">
        <v>5.7</v>
      </c>
      <c r="J12" s="10">
        <v>7.45</v>
      </c>
      <c r="K12" s="10">
        <v>5.6</v>
      </c>
      <c r="L12" s="10">
        <v>5.73</v>
      </c>
      <c r="M12" s="10">
        <v>5.59</v>
      </c>
      <c r="N12" s="10">
        <v>5.45</v>
      </c>
      <c r="O12" s="10">
        <v>6.36</v>
      </c>
      <c r="P12" s="10">
        <v>5.43</v>
      </c>
      <c r="Q12" s="10">
        <v>6.84</v>
      </c>
      <c r="R12" s="10">
        <v>7.29</v>
      </c>
      <c r="S12" s="10">
        <v>6.39</v>
      </c>
      <c r="T12" s="10">
        <v>4.9</v>
      </c>
      <c r="U12" s="10">
        <v>4.67</v>
      </c>
      <c r="V12" s="10">
        <v>4.55</v>
      </c>
      <c r="W12" s="10">
        <v>4.32</v>
      </c>
      <c r="X12" s="10">
        <v>5.54</v>
      </c>
      <c r="Y12" s="10">
        <v>7.52</v>
      </c>
      <c r="Z12" s="10">
        <v>5.62</v>
      </c>
      <c r="AA12" s="10">
        <v>5.67</v>
      </c>
      <c r="AB12" s="10">
        <v>6.3</v>
      </c>
      <c r="AC12" s="11">
        <v>7.909335900909048</v>
      </c>
    </row>
    <row r="13" spans="2:29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2" t="s">
        <v>485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t="s">
        <v>0</v>
      </c>
      <c r="B15" s="7">
        <v>2200</v>
      </c>
      <c r="C15" s="7">
        <v>3200</v>
      </c>
      <c r="D15" s="7">
        <v>2500</v>
      </c>
      <c r="E15" s="7">
        <v>2200</v>
      </c>
      <c r="F15" s="7">
        <v>2350</v>
      </c>
      <c r="G15" s="7">
        <v>1500</v>
      </c>
      <c r="H15" s="7">
        <v>1050</v>
      </c>
      <c r="I15" s="7">
        <v>900</v>
      </c>
      <c r="J15" s="7">
        <v>1650</v>
      </c>
      <c r="K15" s="7">
        <v>1970</v>
      </c>
      <c r="L15" s="7">
        <v>2150</v>
      </c>
      <c r="M15" s="7">
        <v>1650</v>
      </c>
      <c r="N15" s="7">
        <v>1500</v>
      </c>
      <c r="O15" s="7">
        <v>1650</v>
      </c>
      <c r="P15" s="7">
        <v>1250</v>
      </c>
      <c r="Q15" s="7">
        <v>1350</v>
      </c>
      <c r="R15" s="7">
        <v>1600</v>
      </c>
      <c r="S15" s="7">
        <v>1150</v>
      </c>
      <c r="T15" s="7">
        <v>1350</v>
      </c>
      <c r="U15" s="7">
        <v>980</v>
      </c>
      <c r="V15" s="7">
        <v>1050</v>
      </c>
      <c r="W15" s="7">
        <v>900</v>
      </c>
      <c r="X15" s="7">
        <v>900</v>
      </c>
      <c r="Y15" s="7">
        <v>960</v>
      </c>
      <c r="Z15" s="7">
        <v>1050</v>
      </c>
      <c r="AA15" s="7">
        <v>590</v>
      </c>
      <c r="AB15" s="7">
        <v>1000</v>
      </c>
      <c r="AC15" s="25">
        <v>1050</v>
      </c>
    </row>
    <row r="16" spans="1:29" ht="12.75">
      <c r="A16" t="s">
        <v>1</v>
      </c>
      <c r="B16" s="7">
        <v>2070</v>
      </c>
      <c r="C16" s="7">
        <v>2750</v>
      </c>
      <c r="D16" s="7">
        <v>2200</v>
      </c>
      <c r="E16" s="7">
        <v>1850</v>
      </c>
      <c r="F16" s="7">
        <v>2050</v>
      </c>
      <c r="G16" s="7">
        <v>1280</v>
      </c>
      <c r="H16" s="7">
        <v>570</v>
      </c>
      <c r="I16" s="7">
        <v>770</v>
      </c>
      <c r="J16" s="7">
        <v>1550</v>
      </c>
      <c r="K16" s="7">
        <v>1850</v>
      </c>
      <c r="L16" s="7">
        <v>2000</v>
      </c>
      <c r="M16" s="7">
        <v>1500</v>
      </c>
      <c r="N16" s="7">
        <v>1350</v>
      </c>
      <c r="O16" s="7">
        <v>1400</v>
      </c>
      <c r="P16" s="7">
        <v>1120</v>
      </c>
      <c r="Q16" s="7">
        <v>1230</v>
      </c>
      <c r="R16" s="7">
        <v>1250</v>
      </c>
      <c r="S16" s="7">
        <v>1080</v>
      </c>
      <c r="T16" s="7">
        <v>1250</v>
      </c>
      <c r="U16" s="7">
        <v>920</v>
      </c>
      <c r="V16" s="7">
        <v>950</v>
      </c>
      <c r="W16" s="7">
        <v>760</v>
      </c>
      <c r="X16" s="7">
        <v>760</v>
      </c>
      <c r="Y16" s="7">
        <v>870</v>
      </c>
      <c r="Z16" s="7">
        <v>930</v>
      </c>
      <c r="AA16" s="7">
        <v>540</v>
      </c>
      <c r="AB16" s="7">
        <v>910</v>
      </c>
      <c r="AC16" s="7">
        <v>880</v>
      </c>
    </row>
    <row r="17" spans="1:29" ht="12.75">
      <c r="A17" t="s">
        <v>2</v>
      </c>
      <c r="B17" s="9">
        <v>43</v>
      </c>
      <c r="C17" s="9">
        <v>42</v>
      </c>
      <c r="D17" s="9">
        <v>34</v>
      </c>
      <c r="E17" s="9">
        <v>38</v>
      </c>
      <c r="F17" s="9">
        <v>41</v>
      </c>
      <c r="G17" s="9">
        <v>39</v>
      </c>
      <c r="H17" s="9">
        <v>33</v>
      </c>
      <c r="I17" s="9">
        <v>46</v>
      </c>
      <c r="J17" s="9">
        <v>49</v>
      </c>
      <c r="K17" s="9">
        <v>47</v>
      </c>
      <c r="L17" s="9">
        <v>38</v>
      </c>
      <c r="M17" s="9">
        <v>32</v>
      </c>
      <c r="N17" s="9">
        <v>48</v>
      </c>
      <c r="O17" s="9">
        <v>38</v>
      </c>
      <c r="P17" s="9">
        <v>45</v>
      </c>
      <c r="Q17" s="9">
        <v>39</v>
      </c>
      <c r="R17" s="9">
        <v>39</v>
      </c>
      <c r="S17" s="9">
        <v>54</v>
      </c>
      <c r="T17" s="9">
        <v>46</v>
      </c>
      <c r="U17" s="9">
        <v>48</v>
      </c>
      <c r="V17" s="9">
        <v>52</v>
      </c>
      <c r="W17" s="9">
        <v>54</v>
      </c>
      <c r="X17" s="9">
        <v>44</v>
      </c>
      <c r="Y17" s="9">
        <v>61</v>
      </c>
      <c r="Z17" s="9">
        <v>52</v>
      </c>
      <c r="AA17" s="9">
        <v>54</v>
      </c>
      <c r="AB17" s="9">
        <v>54</v>
      </c>
      <c r="AC17" s="9">
        <v>43</v>
      </c>
    </row>
    <row r="18" spans="1:29" ht="12.75">
      <c r="A18" t="s">
        <v>3</v>
      </c>
      <c r="B18" s="10">
        <v>3.78</v>
      </c>
      <c r="C18" s="10">
        <v>3.34</v>
      </c>
      <c r="D18" s="10">
        <v>2.93</v>
      </c>
      <c r="E18" s="10">
        <v>3.34</v>
      </c>
      <c r="F18" s="10">
        <v>3.19</v>
      </c>
      <c r="G18" s="10">
        <v>2.88</v>
      </c>
      <c r="H18" s="10">
        <v>2.37</v>
      </c>
      <c r="I18" s="10">
        <v>2.53</v>
      </c>
      <c r="J18" s="10">
        <v>3.45</v>
      </c>
      <c r="K18" s="10">
        <v>3.72</v>
      </c>
      <c r="L18" s="10">
        <v>2.69</v>
      </c>
      <c r="M18" s="10">
        <v>2.37</v>
      </c>
      <c r="N18" s="10">
        <v>3.17</v>
      </c>
      <c r="O18" s="10">
        <v>2.67</v>
      </c>
      <c r="P18" s="10">
        <v>3.12</v>
      </c>
      <c r="Q18" s="10">
        <v>3.84</v>
      </c>
      <c r="R18" s="10">
        <v>4.12</v>
      </c>
      <c r="S18" s="10">
        <v>3.09</v>
      </c>
      <c r="T18" s="10">
        <v>2.31</v>
      </c>
      <c r="U18" s="10">
        <v>2.1</v>
      </c>
      <c r="V18" s="10">
        <v>2.28</v>
      </c>
      <c r="W18" s="10">
        <v>2.42</v>
      </c>
      <c r="X18" s="10">
        <v>3.03</v>
      </c>
      <c r="Y18" s="10">
        <v>3.09</v>
      </c>
      <c r="Z18" s="10">
        <v>3.24</v>
      </c>
      <c r="AA18" s="10">
        <v>3.35</v>
      </c>
      <c r="AB18" s="10">
        <v>3.55</v>
      </c>
      <c r="AC18" s="11">
        <v>5.400940038852993</v>
      </c>
    </row>
    <row r="19" spans="2:29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.75">
      <c r="A20" s="2" t="s">
        <v>486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.75">
      <c r="A21" t="s">
        <v>0</v>
      </c>
      <c r="B21" s="7">
        <v>920</v>
      </c>
      <c r="C21" s="7">
        <v>980</v>
      </c>
      <c r="D21" s="7">
        <v>880</v>
      </c>
      <c r="E21" s="7">
        <v>740</v>
      </c>
      <c r="F21" s="7">
        <v>1400</v>
      </c>
      <c r="G21" s="7">
        <v>1450</v>
      </c>
      <c r="H21" s="7">
        <v>1200</v>
      </c>
      <c r="I21" s="7">
        <v>720</v>
      </c>
      <c r="J21" s="7">
        <v>500</v>
      </c>
      <c r="K21" s="7">
        <v>600</v>
      </c>
      <c r="L21" s="7">
        <v>550</v>
      </c>
      <c r="M21" s="7">
        <v>550</v>
      </c>
      <c r="N21" s="7">
        <v>670</v>
      </c>
      <c r="O21" s="7">
        <v>600</v>
      </c>
      <c r="P21" s="7">
        <v>570</v>
      </c>
      <c r="Q21" s="7">
        <v>520</v>
      </c>
      <c r="R21" s="7">
        <v>580</v>
      </c>
      <c r="S21" s="7">
        <v>420</v>
      </c>
      <c r="T21" s="7">
        <v>330</v>
      </c>
      <c r="U21" s="7">
        <v>320</v>
      </c>
      <c r="V21" s="7">
        <v>280</v>
      </c>
      <c r="W21" s="7">
        <v>230</v>
      </c>
      <c r="X21" s="7">
        <v>200</v>
      </c>
      <c r="Y21" s="7">
        <v>215</v>
      </c>
      <c r="Z21" s="7">
        <v>150</v>
      </c>
      <c r="AA21" s="7">
        <v>135</v>
      </c>
      <c r="AB21" s="7">
        <v>100</v>
      </c>
      <c r="AC21" s="25">
        <v>110</v>
      </c>
    </row>
    <row r="22" spans="1:29" ht="12.75">
      <c r="A22" t="s">
        <v>1</v>
      </c>
      <c r="B22" s="7">
        <v>830</v>
      </c>
      <c r="C22" s="7">
        <v>890</v>
      </c>
      <c r="D22" s="7">
        <v>830</v>
      </c>
      <c r="E22" s="7">
        <v>690</v>
      </c>
      <c r="F22" s="7">
        <v>1330</v>
      </c>
      <c r="G22" s="7">
        <v>1410</v>
      </c>
      <c r="H22" s="7">
        <v>1140</v>
      </c>
      <c r="I22" s="7">
        <v>690</v>
      </c>
      <c r="J22" s="7">
        <v>470</v>
      </c>
      <c r="K22" s="7">
        <v>570</v>
      </c>
      <c r="L22" s="7">
        <v>520</v>
      </c>
      <c r="M22" s="7">
        <v>520</v>
      </c>
      <c r="N22" s="7">
        <v>640</v>
      </c>
      <c r="O22" s="7">
        <v>540</v>
      </c>
      <c r="P22" s="7">
        <v>550</v>
      </c>
      <c r="Q22" s="7">
        <v>490</v>
      </c>
      <c r="R22" s="7">
        <v>560</v>
      </c>
      <c r="S22" s="7">
        <v>400</v>
      </c>
      <c r="T22" s="7">
        <v>320</v>
      </c>
      <c r="U22" s="7">
        <v>310</v>
      </c>
      <c r="V22" s="7">
        <v>270</v>
      </c>
      <c r="W22" s="7">
        <v>220</v>
      </c>
      <c r="X22" s="7">
        <v>190</v>
      </c>
      <c r="Y22" s="7">
        <v>210</v>
      </c>
      <c r="Z22" s="7">
        <v>145</v>
      </c>
      <c r="AA22" s="7">
        <v>130</v>
      </c>
      <c r="AB22" s="7">
        <v>95</v>
      </c>
      <c r="AC22" s="7">
        <v>105</v>
      </c>
    </row>
    <row r="23" spans="1:29" ht="12.75">
      <c r="A23" t="s">
        <v>2</v>
      </c>
      <c r="B23" s="9">
        <v>48</v>
      </c>
      <c r="C23" s="9">
        <v>78</v>
      </c>
      <c r="D23" s="9">
        <v>77</v>
      </c>
      <c r="E23" s="9">
        <v>58</v>
      </c>
      <c r="F23" s="9">
        <v>69</v>
      </c>
      <c r="G23" s="9">
        <v>83</v>
      </c>
      <c r="H23" s="9">
        <v>81</v>
      </c>
      <c r="I23" s="9">
        <v>85</v>
      </c>
      <c r="J23" s="9">
        <v>81</v>
      </c>
      <c r="K23" s="9">
        <v>79</v>
      </c>
      <c r="L23" s="9">
        <v>82</v>
      </c>
      <c r="M23" s="9">
        <v>72</v>
      </c>
      <c r="N23" s="9">
        <v>97</v>
      </c>
      <c r="O23" s="9">
        <v>73</v>
      </c>
      <c r="P23" s="9">
        <v>90</v>
      </c>
      <c r="Q23" s="9">
        <v>73</v>
      </c>
      <c r="R23" s="9">
        <v>91</v>
      </c>
      <c r="S23" s="9">
        <v>92</v>
      </c>
      <c r="T23" s="9">
        <v>83</v>
      </c>
      <c r="U23" s="9">
        <v>71</v>
      </c>
      <c r="V23" s="9">
        <v>92</v>
      </c>
      <c r="W23" s="9">
        <v>94</v>
      </c>
      <c r="X23" s="9">
        <v>85</v>
      </c>
      <c r="Y23" s="9">
        <v>77</v>
      </c>
      <c r="Z23" s="9">
        <v>108</v>
      </c>
      <c r="AA23" s="9">
        <v>76</v>
      </c>
      <c r="AB23" s="9">
        <v>85</v>
      </c>
      <c r="AC23" s="9">
        <v>103</v>
      </c>
    </row>
    <row r="24" spans="1:29" ht="12.75">
      <c r="A24" t="s">
        <v>3</v>
      </c>
      <c r="B24" s="10">
        <v>2.8672000000000004</v>
      </c>
      <c r="C24" s="10">
        <v>2.2680000000000002</v>
      </c>
      <c r="D24" s="10">
        <v>2.128</v>
      </c>
      <c r="E24" s="10">
        <v>2.968</v>
      </c>
      <c r="F24" s="10">
        <v>2.296</v>
      </c>
      <c r="G24" s="10">
        <v>1.8760000000000003</v>
      </c>
      <c r="H24" s="10">
        <v>1.2488000000000001</v>
      </c>
      <c r="I24" s="10">
        <v>1.4952</v>
      </c>
      <c r="J24" s="10">
        <v>2.3912</v>
      </c>
      <c r="K24" s="10">
        <v>2.1616</v>
      </c>
      <c r="L24" s="10">
        <v>2.1784000000000003</v>
      </c>
      <c r="M24" s="10">
        <v>2.3072000000000004</v>
      </c>
      <c r="N24" s="10">
        <v>1.8704</v>
      </c>
      <c r="O24" s="10">
        <v>2.2904</v>
      </c>
      <c r="P24" s="10">
        <v>1.9992</v>
      </c>
      <c r="Q24" s="10">
        <v>3.1024000000000003</v>
      </c>
      <c r="R24" s="10">
        <v>2.3688000000000007</v>
      </c>
      <c r="S24" s="10">
        <v>2.2008</v>
      </c>
      <c r="T24" s="10">
        <v>1.7136000000000002</v>
      </c>
      <c r="U24" s="10">
        <v>1.6744000000000003</v>
      </c>
      <c r="V24" s="10">
        <v>1.7584000000000002</v>
      </c>
      <c r="W24" s="10">
        <v>1.9376000000000002</v>
      </c>
      <c r="X24" s="10">
        <v>2.3632</v>
      </c>
      <c r="Y24" s="10">
        <v>2.4024</v>
      </c>
      <c r="Z24" s="10">
        <v>1.7976</v>
      </c>
      <c r="AA24" s="10">
        <v>1.9152000000000002</v>
      </c>
      <c r="AB24" s="10">
        <v>3.1920000000000006</v>
      </c>
      <c r="AC24" s="11">
        <v>3.1769399890434444</v>
      </c>
    </row>
    <row r="25" spans="2:29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>
      <c r="A26" s="2" t="s">
        <v>487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>
      <c r="A27" t="s">
        <v>0</v>
      </c>
      <c r="B27" s="7">
        <v>245</v>
      </c>
      <c r="C27" s="7">
        <v>242</v>
      </c>
      <c r="D27" s="7">
        <v>154</v>
      </c>
      <c r="E27" s="7">
        <v>108</v>
      </c>
      <c r="F27" s="7">
        <v>164</v>
      </c>
      <c r="G27" s="7">
        <v>152</v>
      </c>
      <c r="H27" s="7">
        <v>178</v>
      </c>
      <c r="I27" s="7">
        <v>200</v>
      </c>
      <c r="J27" s="7">
        <v>245</v>
      </c>
      <c r="K27" s="7">
        <v>214</v>
      </c>
      <c r="L27" s="7">
        <v>248</v>
      </c>
      <c r="M27" s="7">
        <v>332</v>
      </c>
      <c r="N27" s="7">
        <v>335</v>
      </c>
      <c r="O27" s="7">
        <v>345</v>
      </c>
      <c r="P27" s="7">
        <v>352</v>
      </c>
      <c r="Q27" s="7">
        <v>462</v>
      </c>
      <c r="R27" s="7">
        <v>390</v>
      </c>
      <c r="S27" s="7">
        <v>395</v>
      </c>
      <c r="T27" s="7">
        <v>370</v>
      </c>
      <c r="U27" s="7">
        <v>380</v>
      </c>
      <c r="V27" s="7">
        <v>400</v>
      </c>
      <c r="W27" s="7">
        <v>405</v>
      </c>
      <c r="X27" s="7">
        <v>380</v>
      </c>
      <c r="Y27" s="7">
        <v>400</v>
      </c>
      <c r="Z27" s="7">
        <v>380</v>
      </c>
      <c r="AA27" s="7">
        <v>440</v>
      </c>
      <c r="AB27" s="7">
        <v>500</v>
      </c>
      <c r="AC27" s="7">
        <v>390</v>
      </c>
    </row>
    <row r="28" spans="1:29" ht="12.75">
      <c r="A28" t="s">
        <v>1</v>
      </c>
      <c r="B28" s="7">
        <v>241</v>
      </c>
      <c r="C28" s="7">
        <v>183</v>
      </c>
      <c r="D28" s="7">
        <v>151</v>
      </c>
      <c r="E28" s="7">
        <v>93</v>
      </c>
      <c r="F28" s="7">
        <v>162</v>
      </c>
      <c r="G28" s="7">
        <v>150</v>
      </c>
      <c r="H28" s="7">
        <v>160</v>
      </c>
      <c r="I28" s="7">
        <v>199</v>
      </c>
      <c r="J28" s="7">
        <v>242</v>
      </c>
      <c r="K28" s="7">
        <v>209</v>
      </c>
      <c r="L28" s="7">
        <v>235</v>
      </c>
      <c r="M28" s="7">
        <v>327</v>
      </c>
      <c r="N28" s="7">
        <v>328</v>
      </c>
      <c r="O28" s="7">
        <v>335</v>
      </c>
      <c r="P28" s="7">
        <v>345</v>
      </c>
      <c r="Q28" s="7">
        <v>453</v>
      </c>
      <c r="R28" s="7">
        <v>385</v>
      </c>
      <c r="S28" s="7">
        <v>390</v>
      </c>
      <c r="T28" s="7">
        <v>357</v>
      </c>
      <c r="U28" s="7">
        <v>377</v>
      </c>
      <c r="V28" s="7">
        <v>388</v>
      </c>
      <c r="W28" s="7">
        <v>400</v>
      </c>
      <c r="X28" s="7">
        <v>368</v>
      </c>
      <c r="Y28" s="7">
        <v>390</v>
      </c>
      <c r="Z28" s="7">
        <v>378</v>
      </c>
      <c r="AA28" s="7">
        <v>438</v>
      </c>
      <c r="AB28" s="7">
        <v>496</v>
      </c>
      <c r="AC28" s="7">
        <v>389</v>
      </c>
    </row>
    <row r="29" spans="1:29" ht="12.75">
      <c r="A29" t="s">
        <v>4</v>
      </c>
      <c r="B29" s="7">
        <v>352.5311203319502</v>
      </c>
      <c r="C29" s="7">
        <v>440.65573770491807</v>
      </c>
      <c r="D29" s="7">
        <v>648.476821192053</v>
      </c>
      <c r="E29" s="7">
        <v>376.7741935483871</v>
      </c>
      <c r="F29" s="7">
        <v>554.0740740740741</v>
      </c>
      <c r="G29" s="7">
        <v>652.8</v>
      </c>
      <c r="H29" s="7">
        <v>588</v>
      </c>
      <c r="I29" s="7">
        <v>795.9798994974875</v>
      </c>
      <c r="J29" s="7">
        <v>606.9421487603306</v>
      </c>
      <c r="K29" s="7">
        <v>617.7990430622009</v>
      </c>
      <c r="L29" s="7">
        <v>641.3617021276596</v>
      </c>
      <c r="M29" s="7">
        <v>629.7247706422017</v>
      </c>
      <c r="N29" s="7">
        <v>791.7073170731708</v>
      </c>
      <c r="O29" s="7">
        <v>538.7462686567164</v>
      </c>
      <c r="P29" s="7">
        <v>855.6521739130435</v>
      </c>
      <c r="Q29" s="7">
        <v>543.5761589403974</v>
      </c>
      <c r="R29" s="7">
        <v>736.8311688311688</v>
      </c>
      <c r="S29" s="7">
        <v>695.3846153846154</v>
      </c>
      <c r="T29" s="7">
        <v>470.5882352941176</v>
      </c>
      <c r="U29" s="7">
        <v>600.9549071618037</v>
      </c>
      <c r="V29" s="7">
        <v>668.0412371134021</v>
      </c>
      <c r="W29" s="7">
        <v>834</v>
      </c>
      <c r="X29" s="7">
        <v>795.6521739130435</v>
      </c>
      <c r="Y29" s="7">
        <v>861.5384615384615</v>
      </c>
      <c r="Z29" s="7">
        <v>1053.968253968254</v>
      </c>
      <c r="AA29" s="7">
        <v>946.8493150684931</v>
      </c>
      <c r="AB29" s="7">
        <v>953.2258064516129</v>
      </c>
      <c r="AC29" s="7">
        <v>962.4678663239074</v>
      </c>
    </row>
    <row r="30" spans="1:29" ht="12.75">
      <c r="A30" t="s">
        <v>5</v>
      </c>
      <c r="B30" s="10">
        <v>0.727</v>
      </c>
      <c r="C30" s="10">
        <v>0.56</v>
      </c>
      <c r="D30" s="10">
        <v>0.604</v>
      </c>
      <c r="E30" s="10">
        <v>0.685</v>
      </c>
      <c r="F30" s="10">
        <v>0.585</v>
      </c>
      <c r="G30" s="10">
        <v>0.575</v>
      </c>
      <c r="H30" s="10">
        <v>0.515</v>
      </c>
      <c r="I30" s="10">
        <v>0.66</v>
      </c>
      <c r="J30" s="10">
        <v>0.535</v>
      </c>
      <c r="K30" s="10">
        <v>0.647</v>
      </c>
      <c r="L30" s="10">
        <v>0.653</v>
      </c>
      <c r="M30" s="10">
        <v>0.604</v>
      </c>
      <c r="N30" s="10">
        <v>0.526</v>
      </c>
      <c r="O30" s="10">
        <v>0.532</v>
      </c>
      <c r="P30" s="10">
        <v>0.661</v>
      </c>
      <c r="Q30" s="10">
        <v>0.701</v>
      </c>
      <c r="R30" s="10">
        <v>0.685</v>
      </c>
      <c r="S30" s="10">
        <v>0.687</v>
      </c>
      <c r="T30" s="10">
        <v>0.694</v>
      </c>
      <c r="U30" s="10">
        <v>0.467</v>
      </c>
      <c r="V30" s="10">
        <v>0.564</v>
      </c>
      <c r="W30" s="10">
        <v>0.3</v>
      </c>
      <c r="X30" s="10">
        <v>0.443</v>
      </c>
      <c r="Y30" s="10">
        <v>0.6</v>
      </c>
      <c r="Z30" s="10">
        <v>0.41</v>
      </c>
      <c r="AA30" s="10">
        <v>0.467</v>
      </c>
      <c r="AB30" s="10">
        <v>0.464</v>
      </c>
      <c r="AC30" s="11">
        <v>0.5284406618738008</v>
      </c>
    </row>
    <row r="31" spans="2:29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.75">
      <c r="A32" s="2" t="s">
        <v>488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>
      <c r="A33" t="s">
        <v>0</v>
      </c>
      <c r="B33" s="7">
        <v>56</v>
      </c>
      <c r="C33" s="7">
        <v>77</v>
      </c>
      <c r="D33" s="7">
        <v>80</v>
      </c>
      <c r="E33" s="7">
        <v>63</v>
      </c>
      <c r="F33" s="7">
        <v>77</v>
      </c>
      <c r="G33" s="7">
        <v>72</v>
      </c>
      <c r="H33" s="7">
        <v>68</v>
      </c>
      <c r="I33" s="7">
        <v>67</v>
      </c>
      <c r="J33" s="7">
        <v>83</v>
      </c>
      <c r="K33" s="7">
        <v>81</v>
      </c>
      <c r="L33" s="7">
        <v>92</v>
      </c>
      <c r="M33" s="7">
        <v>97</v>
      </c>
      <c r="N33" s="7">
        <v>117</v>
      </c>
      <c r="O33" s="7">
        <v>105</v>
      </c>
      <c r="P33" s="7">
        <v>131</v>
      </c>
      <c r="Q33" s="7">
        <v>119</v>
      </c>
      <c r="R33" s="7">
        <v>97</v>
      </c>
      <c r="S33" s="7">
        <v>122</v>
      </c>
      <c r="T33" s="7">
        <v>145</v>
      </c>
      <c r="U33" s="7">
        <v>186</v>
      </c>
      <c r="V33" s="7">
        <v>170</v>
      </c>
      <c r="W33" s="7">
        <v>211</v>
      </c>
      <c r="X33" s="7">
        <v>190</v>
      </c>
      <c r="Y33" s="7">
        <v>176</v>
      </c>
      <c r="Z33" s="7">
        <v>196</v>
      </c>
      <c r="AA33" s="7">
        <v>216</v>
      </c>
      <c r="AB33" s="7">
        <v>216</v>
      </c>
      <c r="AC33" s="25">
        <v>180</v>
      </c>
    </row>
    <row r="34" spans="1:29" ht="12.75">
      <c r="A34" t="s">
        <v>1</v>
      </c>
      <c r="B34" s="7">
        <v>56</v>
      </c>
      <c r="C34" s="7">
        <v>76</v>
      </c>
      <c r="D34" s="7">
        <v>80</v>
      </c>
      <c r="E34" s="7">
        <v>62</v>
      </c>
      <c r="F34" s="7">
        <v>76</v>
      </c>
      <c r="G34" s="7">
        <v>72</v>
      </c>
      <c r="H34" s="7">
        <v>67</v>
      </c>
      <c r="I34" s="7">
        <v>66</v>
      </c>
      <c r="J34" s="7">
        <v>82</v>
      </c>
      <c r="K34" s="7">
        <v>79</v>
      </c>
      <c r="L34" s="7">
        <v>80</v>
      </c>
      <c r="M34" s="7">
        <v>92</v>
      </c>
      <c r="N34" s="7">
        <v>112</v>
      </c>
      <c r="O34" s="7">
        <v>93</v>
      </c>
      <c r="P34" s="7">
        <v>124</v>
      </c>
      <c r="Q34" s="7">
        <v>112</v>
      </c>
      <c r="R34" s="7">
        <v>95</v>
      </c>
      <c r="S34" s="7">
        <v>117</v>
      </c>
      <c r="T34" s="7">
        <v>143</v>
      </c>
      <c r="U34" s="7">
        <v>184</v>
      </c>
      <c r="V34" s="7">
        <v>169</v>
      </c>
      <c r="W34" s="7">
        <v>207</v>
      </c>
      <c r="X34" s="7">
        <v>182</v>
      </c>
      <c r="Y34" s="7">
        <v>171</v>
      </c>
      <c r="Z34" s="7">
        <v>195</v>
      </c>
      <c r="AA34" s="7">
        <v>214</v>
      </c>
      <c r="AB34" s="7">
        <v>214</v>
      </c>
      <c r="AC34" s="25">
        <v>178</v>
      </c>
    </row>
    <row r="35" spans="1:29" ht="12.75">
      <c r="A35" t="s">
        <v>6</v>
      </c>
      <c r="B35" s="7">
        <v>4180.357142857143</v>
      </c>
      <c r="C35" s="7">
        <v>4077.6315789473683</v>
      </c>
      <c r="D35" s="7">
        <v>4477.5</v>
      </c>
      <c r="E35" s="7">
        <v>4087.096774193548</v>
      </c>
      <c r="F35" s="7">
        <v>4596.0526315789475</v>
      </c>
      <c r="G35" s="7">
        <v>4809.722222222222</v>
      </c>
      <c r="H35" s="7">
        <v>5125.373134328358</v>
      </c>
      <c r="I35" s="7">
        <v>5400</v>
      </c>
      <c r="J35" s="7">
        <v>5100</v>
      </c>
      <c r="K35" s="7">
        <v>5200</v>
      </c>
      <c r="L35" s="7">
        <v>4700</v>
      </c>
      <c r="M35" s="7">
        <v>5100</v>
      </c>
      <c r="N35" s="7">
        <v>4800</v>
      </c>
      <c r="O35" s="7">
        <v>4900</v>
      </c>
      <c r="P35" s="7">
        <v>5200</v>
      </c>
      <c r="Q35" s="7">
        <v>5300</v>
      </c>
      <c r="R35" s="7">
        <v>5550.526315789474</v>
      </c>
      <c r="S35" s="7">
        <v>5300</v>
      </c>
      <c r="T35" s="7">
        <v>5200</v>
      </c>
      <c r="U35" s="7">
        <v>5400</v>
      </c>
      <c r="V35" s="7">
        <v>5700</v>
      </c>
      <c r="W35" s="7">
        <v>6000</v>
      </c>
      <c r="X35" s="7">
        <v>6050</v>
      </c>
      <c r="Y35" s="7">
        <v>6130.994152046784</v>
      </c>
      <c r="Z35" s="7">
        <v>6800.51282051282</v>
      </c>
      <c r="AA35" s="7">
        <v>6600</v>
      </c>
      <c r="AB35" s="7">
        <v>6400</v>
      </c>
      <c r="AC35" s="7">
        <v>6800</v>
      </c>
    </row>
    <row r="36" spans="1:29" ht="12.75">
      <c r="A36" t="s">
        <v>7</v>
      </c>
      <c r="B36" s="10">
        <v>12.3</v>
      </c>
      <c r="C36" s="10">
        <v>9.5</v>
      </c>
      <c r="D36" s="10">
        <v>8.65</v>
      </c>
      <c r="E36" s="10">
        <v>9.49</v>
      </c>
      <c r="F36" s="10">
        <v>8.7</v>
      </c>
      <c r="G36" s="10">
        <v>7.05</v>
      </c>
      <c r="H36" s="10">
        <v>3.57</v>
      </c>
      <c r="I36" s="10">
        <v>7.41</v>
      </c>
      <c r="J36" s="10">
        <v>7.22</v>
      </c>
      <c r="K36" s="10">
        <v>7.54</v>
      </c>
      <c r="L36" s="10">
        <v>7.21</v>
      </c>
      <c r="M36" s="10">
        <v>7.81</v>
      </c>
      <c r="N36" s="10">
        <v>5.91</v>
      </c>
      <c r="O36" s="10">
        <v>8.03</v>
      </c>
      <c r="P36" s="10">
        <v>6.72</v>
      </c>
      <c r="Q36" s="10">
        <v>9.06</v>
      </c>
      <c r="R36" s="10">
        <v>10.3</v>
      </c>
      <c r="S36" s="10">
        <v>10</v>
      </c>
      <c r="T36" s="10">
        <v>8.75</v>
      </c>
      <c r="U36" s="10">
        <v>5.6</v>
      </c>
      <c r="V36" s="10">
        <v>5.4</v>
      </c>
      <c r="W36" s="10">
        <v>3.7</v>
      </c>
      <c r="X36" s="10">
        <v>3.9</v>
      </c>
      <c r="Y36" s="10">
        <v>7.2</v>
      </c>
      <c r="Z36" s="10">
        <v>6.98</v>
      </c>
      <c r="AA36" s="10">
        <v>6.87</v>
      </c>
      <c r="AB36" s="10">
        <v>8.9</v>
      </c>
      <c r="AC36" s="11">
        <v>9.738186400876298</v>
      </c>
    </row>
    <row r="39" spans="1:29" ht="12.75">
      <c r="A39" s="5" t="s">
        <v>471</v>
      </c>
      <c r="B39" s="1">
        <v>154.61</v>
      </c>
      <c r="C39" s="1">
        <v>176.3</v>
      </c>
      <c r="D39" s="1">
        <v>181.59</v>
      </c>
      <c r="E39" s="1">
        <v>172.64</v>
      </c>
      <c r="F39" s="1">
        <v>178.96</v>
      </c>
      <c r="G39" s="1">
        <v>169.64</v>
      </c>
      <c r="H39" s="1">
        <v>145.79</v>
      </c>
      <c r="I39" s="1">
        <v>136.72</v>
      </c>
      <c r="J39" s="1">
        <v>140.35</v>
      </c>
      <c r="K39" s="1">
        <v>151.67</v>
      </c>
      <c r="L39" s="1">
        <v>154.07</v>
      </c>
      <c r="M39" s="1">
        <v>144.63</v>
      </c>
      <c r="N39" s="1">
        <v>145.06</v>
      </c>
      <c r="O39" s="1">
        <v>139.49</v>
      </c>
      <c r="P39" s="1">
        <v>152</v>
      </c>
      <c r="Q39" s="1">
        <v>162.08</v>
      </c>
      <c r="R39" s="1">
        <v>163.89</v>
      </c>
      <c r="S39" s="1">
        <v>164.88</v>
      </c>
      <c r="T39" s="1">
        <v>161.29</v>
      </c>
      <c r="U39" s="1">
        <v>160.19</v>
      </c>
      <c r="V39" s="1">
        <v>167.71</v>
      </c>
      <c r="W39" s="1">
        <v>158.92</v>
      </c>
      <c r="X39" s="1">
        <v>142.03</v>
      </c>
      <c r="Y39" s="1">
        <v>157.44</v>
      </c>
      <c r="Z39" s="1">
        <v>173.49</v>
      </c>
      <c r="AA39" s="1">
        <v>184.63</v>
      </c>
      <c r="AB39" s="1">
        <v>203.02</v>
      </c>
      <c r="AC39" s="6">
        <v>215.4930633507773</v>
      </c>
    </row>
    <row r="40" spans="1:29" ht="12.75">
      <c r="A40" s="5" t="s">
        <v>472</v>
      </c>
      <c r="B40" s="1">
        <v>63.03</v>
      </c>
      <c r="C40" s="1">
        <v>66.57</v>
      </c>
      <c r="D40" s="1">
        <v>75.26</v>
      </c>
      <c r="E40" s="1">
        <v>70.95</v>
      </c>
      <c r="F40" s="1">
        <v>77.07</v>
      </c>
      <c r="G40" s="1">
        <v>74.53</v>
      </c>
      <c r="H40" s="1">
        <v>77.53</v>
      </c>
      <c r="I40" s="1">
        <v>79.6</v>
      </c>
      <c r="J40" s="1">
        <v>81.7</v>
      </c>
      <c r="K40" s="1">
        <v>86.11</v>
      </c>
      <c r="L40" s="1">
        <v>91.2</v>
      </c>
      <c r="M40" s="1">
        <v>75.05</v>
      </c>
      <c r="N40" s="1">
        <v>80.1</v>
      </c>
      <c r="O40" s="1">
        <v>75.33</v>
      </c>
      <c r="P40" s="1">
        <v>86.38</v>
      </c>
      <c r="Q40" s="1">
        <v>85.16</v>
      </c>
      <c r="R40" s="1">
        <v>105.73</v>
      </c>
      <c r="S40" s="1">
        <v>109.35</v>
      </c>
      <c r="T40" s="1">
        <v>111.68</v>
      </c>
      <c r="U40" s="1">
        <v>113.78</v>
      </c>
      <c r="V40" s="1">
        <v>116.7</v>
      </c>
      <c r="W40" s="1">
        <v>89.11</v>
      </c>
      <c r="X40" s="1">
        <v>90.66</v>
      </c>
      <c r="Y40" s="1">
        <v>92.97</v>
      </c>
      <c r="Z40" s="1">
        <v>98.8</v>
      </c>
      <c r="AA40" s="1">
        <v>98.45</v>
      </c>
      <c r="AB40" s="29">
        <v>103.05</v>
      </c>
      <c r="AC40" s="6">
        <f>$AB40*AC$58/$AB$58</f>
        <v>107.62976375019352</v>
      </c>
    </row>
    <row r="41" spans="1:29" ht="12.75">
      <c r="A41" s="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</row>
    <row r="42" spans="1:29" ht="12.75">
      <c r="A42" s="5" t="s">
        <v>473</v>
      </c>
      <c r="B42" s="1">
        <v>77.51</v>
      </c>
      <c r="C42" s="1">
        <v>87.47</v>
      </c>
      <c r="D42" s="1">
        <v>85.62</v>
      </c>
      <c r="E42" s="1">
        <v>96.75</v>
      </c>
      <c r="F42" s="1">
        <v>100</v>
      </c>
      <c r="G42" s="1">
        <v>78.66</v>
      </c>
      <c r="H42" s="1">
        <v>69.55</v>
      </c>
      <c r="I42" s="1">
        <v>72.05</v>
      </c>
      <c r="J42" s="1">
        <v>75.24</v>
      </c>
      <c r="K42" s="1">
        <v>83.32</v>
      </c>
      <c r="L42" s="1">
        <v>82.87</v>
      </c>
      <c r="M42" s="1">
        <v>88.85</v>
      </c>
      <c r="N42" s="1">
        <v>85.67</v>
      </c>
      <c r="O42" s="1">
        <v>85.31</v>
      </c>
      <c r="P42" s="1">
        <v>89.07</v>
      </c>
      <c r="Q42" s="1">
        <v>91.92</v>
      </c>
      <c r="R42" s="1">
        <v>96.3</v>
      </c>
      <c r="S42" s="1">
        <v>78.92</v>
      </c>
      <c r="T42" s="1">
        <v>78.59</v>
      </c>
      <c r="U42" s="1">
        <v>75.54</v>
      </c>
      <c r="V42" s="1">
        <v>75.89</v>
      </c>
      <c r="W42" s="1">
        <v>79.69</v>
      </c>
      <c r="X42" s="1">
        <v>71.45</v>
      </c>
      <c r="Y42" s="1">
        <v>76.62</v>
      </c>
      <c r="Z42" s="1">
        <v>79.14</v>
      </c>
      <c r="AA42" s="1">
        <v>86.52</v>
      </c>
      <c r="AB42" s="1">
        <v>92.25</v>
      </c>
      <c r="AC42" s="6">
        <v>97.45215930732239</v>
      </c>
    </row>
    <row r="43" spans="1:29" ht="12.75">
      <c r="A43" s="5" t="s">
        <v>474</v>
      </c>
      <c r="B43" s="1">
        <v>57.47</v>
      </c>
      <c r="C43" s="1">
        <v>59.29</v>
      </c>
      <c r="D43" s="1">
        <v>58.71</v>
      </c>
      <c r="E43" s="1">
        <v>62.67</v>
      </c>
      <c r="F43" s="1">
        <v>63.39</v>
      </c>
      <c r="G43" s="1">
        <v>62.37</v>
      </c>
      <c r="H43" s="1">
        <v>67.09</v>
      </c>
      <c r="I43" s="1">
        <v>71.29</v>
      </c>
      <c r="J43" s="1">
        <v>76.25</v>
      </c>
      <c r="K43" s="1">
        <v>62.53</v>
      </c>
      <c r="L43" s="1">
        <v>63.29</v>
      </c>
      <c r="M43" s="1">
        <v>67.69</v>
      </c>
      <c r="N43" s="1">
        <v>69.18</v>
      </c>
      <c r="O43" s="1">
        <v>70.11</v>
      </c>
      <c r="P43" s="1">
        <v>74.62</v>
      </c>
      <c r="Q43" s="1">
        <v>75.99</v>
      </c>
      <c r="R43" s="1">
        <v>77.34</v>
      </c>
      <c r="S43" s="1">
        <v>84.93</v>
      </c>
      <c r="T43" s="1">
        <v>86.09</v>
      </c>
      <c r="U43" s="1">
        <v>88.35</v>
      </c>
      <c r="V43" s="1">
        <v>91.93</v>
      </c>
      <c r="W43" s="1">
        <v>94.81</v>
      </c>
      <c r="X43" s="1">
        <v>72.35</v>
      </c>
      <c r="Y43" s="1">
        <v>73.76</v>
      </c>
      <c r="Z43" s="1">
        <v>78.36</v>
      </c>
      <c r="AA43" s="1">
        <v>81.74</v>
      </c>
      <c r="AB43" s="1">
        <v>84.21</v>
      </c>
      <c r="AC43" s="6">
        <f>$AB43*AC$58/$AB$58</f>
        <v>87.95247360896455</v>
      </c>
    </row>
    <row r="44" spans="1:29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6"/>
    </row>
    <row r="45" spans="1:29" ht="12.75">
      <c r="A45" s="5" t="s">
        <v>475</v>
      </c>
      <c r="B45" s="1">
        <v>89.26</v>
      </c>
      <c r="C45" s="1">
        <v>95.29</v>
      </c>
      <c r="D45" s="1">
        <v>84.54</v>
      </c>
      <c r="E45" s="1">
        <v>100.72</v>
      </c>
      <c r="F45" s="1">
        <v>103.45</v>
      </c>
      <c r="G45" s="1">
        <v>76.73</v>
      </c>
      <c r="H45" s="1">
        <v>62.74</v>
      </c>
      <c r="I45" s="1">
        <v>67.45</v>
      </c>
      <c r="J45" s="1">
        <v>77.37</v>
      </c>
      <c r="K45" s="1">
        <v>93.12</v>
      </c>
      <c r="L45" s="1">
        <v>84.09</v>
      </c>
      <c r="M45" s="1">
        <v>91.76</v>
      </c>
      <c r="N45" s="1">
        <v>89.46</v>
      </c>
      <c r="O45" s="1">
        <v>89.79</v>
      </c>
      <c r="P45" s="1">
        <v>79.73</v>
      </c>
      <c r="Q45" s="1">
        <v>90.95</v>
      </c>
      <c r="R45" s="1">
        <v>94.17</v>
      </c>
      <c r="S45" s="1">
        <v>97.15</v>
      </c>
      <c r="T45" s="1">
        <v>76.49</v>
      </c>
      <c r="U45" s="1">
        <v>72.98</v>
      </c>
      <c r="V45" s="1">
        <v>75.15</v>
      </c>
      <c r="W45" s="1">
        <v>84.55</v>
      </c>
      <c r="X45" s="1">
        <v>71.53</v>
      </c>
      <c r="Y45" s="1">
        <v>85.53</v>
      </c>
      <c r="Z45" s="1">
        <v>88.815</v>
      </c>
      <c r="AA45" s="1">
        <v>100.75</v>
      </c>
      <c r="AB45" s="1">
        <v>106.97</v>
      </c>
      <c r="AC45" s="6">
        <v>111.06301742443252</v>
      </c>
    </row>
    <row r="46" spans="1:29" ht="12.75">
      <c r="A46" s="5" t="s">
        <v>476</v>
      </c>
      <c r="B46" s="1">
        <v>46.27</v>
      </c>
      <c r="C46" s="1">
        <v>45.93</v>
      </c>
      <c r="D46" s="1">
        <v>45.7</v>
      </c>
      <c r="E46" s="1">
        <v>51.24</v>
      </c>
      <c r="F46" s="1">
        <v>50.01</v>
      </c>
      <c r="G46" s="1">
        <v>46.64</v>
      </c>
      <c r="H46" s="1">
        <v>42.02</v>
      </c>
      <c r="I46" s="1">
        <v>50.01</v>
      </c>
      <c r="J46" s="1">
        <v>55.99</v>
      </c>
      <c r="K46" s="1">
        <v>46.03</v>
      </c>
      <c r="L46" s="1">
        <v>43.41</v>
      </c>
      <c r="M46" s="1">
        <v>51.11</v>
      </c>
      <c r="N46" s="1">
        <v>51.45</v>
      </c>
      <c r="O46" s="1">
        <v>54.73</v>
      </c>
      <c r="P46" s="1">
        <v>50.47</v>
      </c>
      <c r="Q46" s="1">
        <v>54.71</v>
      </c>
      <c r="R46" s="1">
        <v>54.4</v>
      </c>
      <c r="S46" s="1">
        <v>58.79</v>
      </c>
      <c r="T46" s="1">
        <v>65.58</v>
      </c>
      <c r="U46" s="1">
        <v>71.36</v>
      </c>
      <c r="V46" s="1">
        <v>73.2</v>
      </c>
      <c r="W46" s="1">
        <v>75.27</v>
      </c>
      <c r="X46" s="1">
        <v>75.29</v>
      </c>
      <c r="Y46" s="1">
        <v>78.68</v>
      </c>
      <c r="Z46" s="1">
        <v>74.14</v>
      </c>
      <c r="AA46" s="1">
        <v>79.05</v>
      </c>
      <c r="AB46" s="1">
        <v>82.77</v>
      </c>
      <c r="AC46" s="6">
        <f>$AB46*AC$58/$AB$58</f>
        <v>86.44847691027188</v>
      </c>
    </row>
    <row r="47" spans="1:29" ht="12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6"/>
    </row>
    <row r="48" spans="1:29" ht="12.75">
      <c r="A48" s="5" t="s">
        <v>477</v>
      </c>
      <c r="B48" s="1">
        <v>68.76</v>
      </c>
      <c r="C48" s="1">
        <v>87.75</v>
      </c>
      <c r="D48" s="1">
        <v>91.05</v>
      </c>
      <c r="E48" s="1">
        <v>85.26</v>
      </c>
      <c r="F48" s="1">
        <v>83.94</v>
      </c>
      <c r="G48" s="1">
        <v>74.03</v>
      </c>
      <c r="H48" s="1">
        <v>64.15</v>
      </c>
      <c r="I48" s="1">
        <v>64.65</v>
      </c>
      <c r="J48" s="1">
        <v>67.38</v>
      </c>
      <c r="K48" s="1">
        <v>74.14</v>
      </c>
      <c r="L48" s="1">
        <v>75.18</v>
      </c>
      <c r="M48" s="1">
        <v>76.41</v>
      </c>
      <c r="N48" s="1">
        <v>79.03</v>
      </c>
      <c r="O48" s="1">
        <v>79.66</v>
      </c>
      <c r="P48" s="1">
        <v>85.68</v>
      </c>
      <c r="Q48" s="1">
        <v>87.89</v>
      </c>
      <c r="R48" s="1">
        <v>94.35</v>
      </c>
      <c r="S48" s="1">
        <v>94.44</v>
      </c>
      <c r="T48" s="1">
        <v>93.98</v>
      </c>
      <c r="U48" s="1">
        <v>106</v>
      </c>
      <c r="V48" s="1">
        <v>117.46</v>
      </c>
      <c r="W48" s="1">
        <v>131.04</v>
      </c>
      <c r="X48" s="1">
        <v>108.69</v>
      </c>
      <c r="Y48" s="1">
        <v>95.08</v>
      </c>
      <c r="Z48" s="1">
        <v>100.77</v>
      </c>
      <c r="AA48" s="1">
        <v>112.19</v>
      </c>
      <c r="AB48" s="1">
        <v>123.06</v>
      </c>
      <c r="AC48" s="6">
        <v>128.4168168599907</v>
      </c>
    </row>
    <row r="49" spans="1:29" ht="12.75">
      <c r="A49" s="5" t="s">
        <v>478</v>
      </c>
      <c r="B49" s="1">
        <v>51.06</v>
      </c>
      <c r="C49" s="1">
        <v>59.97</v>
      </c>
      <c r="D49" s="1">
        <v>51.48</v>
      </c>
      <c r="E49" s="1">
        <v>54.56</v>
      </c>
      <c r="F49" s="1">
        <v>50.81</v>
      </c>
      <c r="G49" s="1">
        <v>43.39</v>
      </c>
      <c r="H49" s="1">
        <v>44.74</v>
      </c>
      <c r="I49" s="1">
        <v>47.15</v>
      </c>
      <c r="J49" s="1">
        <v>50.3</v>
      </c>
      <c r="K49" s="1">
        <v>60.88</v>
      </c>
      <c r="L49" s="1">
        <v>57.43</v>
      </c>
      <c r="M49" s="1">
        <v>56.69</v>
      </c>
      <c r="N49" s="1">
        <v>63.3</v>
      </c>
      <c r="O49" s="1">
        <v>65.24</v>
      </c>
      <c r="P49" s="1">
        <v>70.81</v>
      </c>
      <c r="Q49" s="1">
        <v>75.05</v>
      </c>
      <c r="R49" s="1">
        <v>76.73</v>
      </c>
      <c r="S49" s="1">
        <v>79.66</v>
      </c>
      <c r="T49" s="1">
        <v>92.2</v>
      </c>
      <c r="U49" s="1">
        <v>81.54</v>
      </c>
      <c r="V49" s="1">
        <v>82.86</v>
      </c>
      <c r="W49" s="1">
        <v>84.43</v>
      </c>
      <c r="X49" s="1">
        <v>87.02</v>
      </c>
      <c r="Y49" s="1">
        <v>115.48</v>
      </c>
      <c r="Z49" s="1">
        <v>120.22453124999998</v>
      </c>
      <c r="AA49" s="1">
        <v>125.68</v>
      </c>
      <c r="AB49" s="1">
        <v>131.4</v>
      </c>
      <c r="AC49" s="6">
        <f>$AB49*AC$58/$AB$58</f>
        <v>137.23969875570526</v>
      </c>
    </row>
    <row r="50" spans="1:29" ht="12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6"/>
      <c r="AC50" s="6"/>
    </row>
    <row r="51" spans="1:29" ht="12.75">
      <c r="A51" s="5" t="s">
        <v>479</v>
      </c>
      <c r="B51" s="1">
        <v>133.87</v>
      </c>
      <c r="C51" s="1">
        <v>176.99</v>
      </c>
      <c r="D51" s="1">
        <v>155.04</v>
      </c>
      <c r="E51" s="1">
        <v>161.91</v>
      </c>
      <c r="F51" s="1">
        <v>164.95</v>
      </c>
      <c r="G51" s="1">
        <v>172.9</v>
      </c>
      <c r="H51" s="1">
        <v>170.3</v>
      </c>
      <c r="I51" s="1">
        <v>194.37</v>
      </c>
      <c r="J51" s="1">
        <v>191.56</v>
      </c>
      <c r="K51" s="1">
        <v>180.67</v>
      </c>
      <c r="L51" s="1">
        <v>204.4</v>
      </c>
      <c r="M51" s="1">
        <v>198.34</v>
      </c>
      <c r="N51" s="1">
        <v>187.24</v>
      </c>
      <c r="O51" s="1">
        <v>200.02</v>
      </c>
      <c r="P51" s="1">
        <v>199.89</v>
      </c>
      <c r="Q51" s="1">
        <v>223.43</v>
      </c>
      <c r="R51" s="1">
        <v>224.13</v>
      </c>
      <c r="S51" s="1">
        <v>271.86</v>
      </c>
      <c r="T51" s="1">
        <v>244.44</v>
      </c>
      <c r="U51" s="1">
        <v>258.2</v>
      </c>
      <c r="V51" s="1">
        <v>276.84</v>
      </c>
      <c r="W51" s="1">
        <v>303.77</v>
      </c>
      <c r="X51" s="1">
        <v>306.21</v>
      </c>
      <c r="Y51" s="1">
        <v>321.29</v>
      </c>
      <c r="Z51" s="1">
        <v>360.6125864861738</v>
      </c>
      <c r="AA51" s="1">
        <v>376.62</v>
      </c>
      <c r="AB51" s="1">
        <v>412.97</v>
      </c>
      <c r="AC51" s="6">
        <v>418.7936632851488</v>
      </c>
    </row>
    <row r="52" spans="1:29" ht="12.75">
      <c r="A52" s="5" t="s">
        <v>480</v>
      </c>
      <c r="B52" s="1">
        <v>57.3</v>
      </c>
      <c r="C52" s="1">
        <v>55.55</v>
      </c>
      <c r="D52" s="1">
        <v>50.47</v>
      </c>
      <c r="E52" s="1">
        <v>55.23</v>
      </c>
      <c r="F52" s="1">
        <v>55.97</v>
      </c>
      <c r="G52" s="1">
        <v>61.9</v>
      </c>
      <c r="H52" s="1">
        <v>84.37</v>
      </c>
      <c r="I52" s="1">
        <v>87.32</v>
      </c>
      <c r="J52" s="1">
        <v>90.67</v>
      </c>
      <c r="K52" s="1">
        <v>95.51</v>
      </c>
      <c r="L52" s="1">
        <v>101.09</v>
      </c>
      <c r="M52" s="1">
        <v>84.15</v>
      </c>
      <c r="N52" s="1">
        <v>82.57</v>
      </c>
      <c r="O52" s="1">
        <v>84.38</v>
      </c>
      <c r="P52" s="1">
        <v>90.79</v>
      </c>
      <c r="Q52" s="1">
        <v>96.46</v>
      </c>
      <c r="R52" s="1">
        <v>94.79</v>
      </c>
      <c r="S52" s="1">
        <v>151.34</v>
      </c>
      <c r="T52" s="1">
        <v>149.86</v>
      </c>
      <c r="U52" s="1">
        <v>157.57</v>
      </c>
      <c r="V52" s="1">
        <v>159.41</v>
      </c>
      <c r="W52" s="1">
        <v>165.07</v>
      </c>
      <c r="X52" s="1">
        <v>158.16</v>
      </c>
      <c r="Y52" s="1">
        <v>108.11</v>
      </c>
      <c r="Z52" s="1">
        <v>113.55</v>
      </c>
      <c r="AA52" s="1">
        <v>119.51</v>
      </c>
      <c r="AB52" s="1">
        <v>125.05</v>
      </c>
      <c r="AC52" s="6">
        <f>$AB52*AC$58/$AB$58</f>
        <v>130.60749109133138</v>
      </c>
    </row>
    <row r="53" spans="1:29" ht="12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6"/>
      <c r="AC53" s="6"/>
    </row>
    <row r="54" spans="1:29" ht="12.75">
      <c r="A54" s="5" t="s">
        <v>481</v>
      </c>
      <c r="B54" s="1">
        <v>286.27</v>
      </c>
      <c r="C54" s="1">
        <v>302.47</v>
      </c>
      <c r="D54" s="1">
        <v>296.87</v>
      </c>
      <c r="E54" s="1">
        <v>272.33</v>
      </c>
      <c r="F54" s="1">
        <v>269.5</v>
      </c>
      <c r="G54" s="1">
        <v>279.54</v>
      </c>
      <c r="H54" s="1">
        <v>280.92</v>
      </c>
      <c r="I54" s="1">
        <v>281.39</v>
      </c>
      <c r="J54" s="1">
        <v>287.9</v>
      </c>
      <c r="K54" s="1">
        <v>303.66</v>
      </c>
      <c r="L54" s="1">
        <v>315.81</v>
      </c>
      <c r="M54" s="1">
        <v>322.28</v>
      </c>
      <c r="N54" s="1">
        <v>313.86</v>
      </c>
      <c r="O54" s="1">
        <v>303.21</v>
      </c>
      <c r="P54" s="1">
        <v>327.2</v>
      </c>
      <c r="Q54" s="1">
        <v>328.14</v>
      </c>
      <c r="R54" s="1">
        <v>362.44</v>
      </c>
      <c r="S54" s="1">
        <v>350.67</v>
      </c>
      <c r="T54" s="1">
        <v>339.65</v>
      </c>
      <c r="U54" s="1">
        <v>334.51</v>
      </c>
      <c r="V54" s="1">
        <v>248.93</v>
      </c>
      <c r="W54" s="1">
        <v>264.28</v>
      </c>
      <c r="X54" s="1">
        <v>246.61</v>
      </c>
      <c r="Y54" s="1">
        <v>278.76</v>
      </c>
      <c r="Z54" s="1">
        <v>292.6</v>
      </c>
      <c r="AA54" s="1">
        <v>346.34</v>
      </c>
      <c r="AB54" s="1">
        <v>388.31</v>
      </c>
      <c r="AC54" s="6">
        <v>409.25850928566496</v>
      </c>
    </row>
    <row r="55" spans="1:29" ht="12.75">
      <c r="A55" s="5" t="s">
        <v>482</v>
      </c>
      <c r="B55" s="1">
        <v>84.53</v>
      </c>
      <c r="C55" s="1">
        <v>85.76</v>
      </c>
      <c r="D55" s="1">
        <v>82.74</v>
      </c>
      <c r="E55" s="1">
        <v>85.15</v>
      </c>
      <c r="F55" s="1">
        <v>103.98</v>
      </c>
      <c r="G55" s="1">
        <v>114.65</v>
      </c>
      <c r="H55" s="1">
        <v>106.1</v>
      </c>
      <c r="I55" s="1">
        <v>106.64</v>
      </c>
      <c r="J55" s="1">
        <v>93.41</v>
      </c>
      <c r="K55" s="1">
        <v>96.2</v>
      </c>
      <c r="L55" s="1">
        <v>102.78</v>
      </c>
      <c r="M55" s="1">
        <v>104.95</v>
      </c>
      <c r="N55" s="1">
        <v>108.8</v>
      </c>
      <c r="O55" s="1">
        <v>114.12</v>
      </c>
      <c r="P55" s="1">
        <v>121.84</v>
      </c>
      <c r="Q55" s="1">
        <v>123.85</v>
      </c>
      <c r="R55" s="1">
        <v>127.29</v>
      </c>
      <c r="S55" s="1">
        <v>131.64</v>
      </c>
      <c r="T55" s="1">
        <v>138.66</v>
      </c>
      <c r="U55" s="1">
        <v>127.84</v>
      </c>
      <c r="V55" s="1">
        <v>158.2</v>
      </c>
      <c r="W55" s="1">
        <v>162.92</v>
      </c>
      <c r="X55" s="1">
        <v>169.74</v>
      </c>
      <c r="Y55" s="1">
        <v>170.96</v>
      </c>
      <c r="Z55" s="1">
        <v>177.71</v>
      </c>
      <c r="AA55" s="1">
        <v>183.55</v>
      </c>
      <c r="AB55" s="1">
        <v>188.07</v>
      </c>
      <c r="AC55" s="6">
        <f>$AB55*AC$58/$AB$58</f>
        <v>196.42823550217267</v>
      </c>
    </row>
    <row r="56" ht="12.75">
      <c r="A56" s="2"/>
    </row>
    <row r="57" spans="1:27" ht="12.75">
      <c r="A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9" ht="12.75">
      <c r="A58" s="5" t="s">
        <v>470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6"/>
      <c r="AB58" s="26">
        <v>1.647364804746227</v>
      </c>
      <c r="AC58" s="26">
        <v>1.7205772415838922</v>
      </c>
    </row>
    <row r="60" spans="1:29" ht="12.75">
      <c r="A60" t="s">
        <v>497</v>
      </c>
      <c r="B60" s="13">
        <f>(B4*B5*B6-B3*(B39+B40))/1000</f>
        <v>-204.91809999999998</v>
      </c>
      <c r="C60" s="13">
        <f aca="true" t="shared" si="1" ref="C60:AB60">(C4*C5*C6-C3*(C39+C40))/1000</f>
        <v>0.6197999999999884</v>
      </c>
      <c r="D60" s="13">
        <f t="shared" si="1"/>
        <v>-9.8715</v>
      </c>
      <c r="E60" s="13">
        <f t="shared" si="1"/>
        <v>-166.14099999999993</v>
      </c>
      <c r="F60" s="13">
        <f t="shared" si="1"/>
        <v>-120.783</v>
      </c>
      <c r="G60" s="13">
        <f t="shared" si="1"/>
        <v>-51.05</v>
      </c>
      <c r="H60" s="13">
        <f t="shared" si="1"/>
        <v>-162.422</v>
      </c>
      <c r="I60" s="13">
        <f t="shared" si="1"/>
        <v>-44.551</v>
      </c>
      <c r="J60" s="13">
        <f t="shared" si="1"/>
        <v>-84.75240000000002</v>
      </c>
      <c r="K60" s="13">
        <f t="shared" si="1"/>
        <v>-47.45279999999993</v>
      </c>
      <c r="L60" s="13">
        <f t="shared" si="1"/>
        <v>-25.26299999999994</v>
      </c>
      <c r="M60" s="13">
        <f t="shared" si="1"/>
        <v>17.56600000000006</v>
      </c>
      <c r="N60" s="13">
        <f t="shared" si="1"/>
        <v>120.74</v>
      </c>
      <c r="O60" s="13">
        <f t="shared" si="1"/>
        <v>-43.034</v>
      </c>
      <c r="P60" s="13">
        <f t="shared" si="1"/>
        <v>38.538</v>
      </c>
      <c r="Q60" s="13">
        <f t="shared" si="1"/>
        <v>113.8452</v>
      </c>
      <c r="R60" s="13">
        <f t="shared" si="1"/>
        <v>228.30419999999995</v>
      </c>
      <c r="S60" s="13">
        <f t="shared" si="1"/>
        <v>-7.871</v>
      </c>
      <c r="T60" s="13">
        <f t="shared" si="1"/>
        <v>-176.17050000000012</v>
      </c>
      <c r="U60" s="13">
        <f t="shared" si="1"/>
        <v>-241.21450000000013</v>
      </c>
      <c r="V60" s="13">
        <f t="shared" si="1"/>
        <v>-105.49270000000007</v>
      </c>
      <c r="W60" s="13">
        <f t="shared" si="1"/>
        <v>8.087000000000117</v>
      </c>
      <c r="X60" s="13">
        <f t="shared" si="1"/>
        <v>43.043</v>
      </c>
      <c r="Y60" s="13">
        <f t="shared" si="1"/>
        <v>17.715</v>
      </c>
      <c r="Z60" s="13">
        <f t="shared" si="1"/>
        <v>143.8612999999998</v>
      </c>
      <c r="AA60" s="13">
        <f t="shared" si="1"/>
        <v>-208.31790000000004</v>
      </c>
      <c r="AB60" s="13">
        <f t="shared" si="1"/>
        <v>298.725</v>
      </c>
      <c r="AC60" s="13">
        <f>(AC4*AC5*AC6-AC3*(AC39+AC40))/1000</f>
        <v>359.6494902630069</v>
      </c>
    </row>
    <row r="61" spans="1:29" ht="12.75">
      <c r="A61" t="s">
        <v>498</v>
      </c>
      <c r="B61" s="13">
        <f>(B10*B11*B12-B9*(B42+B43))/1000</f>
        <v>265.7193999999998</v>
      </c>
      <c r="C61" s="13">
        <f aca="true" t="shared" si="2" ref="C61:AB61">(C10*C11*C12-C9*(C42+C43))/1000</f>
        <v>156.08880000000005</v>
      </c>
      <c r="D61" s="13">
        <f t="shared" si="2"/>
        <v>123.90599999999988</v>
      </c>
      <c r="E61" s="13">
        <f t="shared" si="2"/>
        <v>-34.316000000000116</v>
      </c>
      <c r="F61" s="13">
        <f t="shared" si="2"/>
        <v>-264.1289999999999</v>
      </c>
      <c r="G61" s="13">
        <f t="shared" si="2"/>
        <v>147.49859999999998</v>
      </c>
      <c r="H61" s="13">
        <f t="shared" si="2"/>
        <v>41.893250000000116</v>
      </c>
      <c r="I61" s="13">
        <f t="shared" si="2"/>
        <v>182.532</v>
      </c>
      <c r="J61" s="13">
        <f t="shared" si="2"/>
        <v>183.70075</v>
      </c>
      <c r="K61" s="13">
        <f t="shared" si="2"/>
        <v>40.34</v>
      </c>
      <c r="L61" s="13">
        <f t="shared" si="2"/>
        <v>99.513</v>
      </c>
      <c r="M61" s="13">
        <f t="shared" si="2"/>
        <v>50.86284999999997</v>
      </c>
      <c r="N61" s="13">
        <f t="shared" si="2"/>
        <v>214.31999999999988</v>
      </c>
      <c r="O61" s="13">
        <f t="shared" si="2"/>
        <v>95.03299999999989</v>
      </c>
      <c r="P61" s="13">
        <f t="shared" si="2"/>
        <v>187.9363999999999</v>
      </c>
      <c r="Q61" s="13">
        <f t="shared" si="2"/>
        <v>135.624</v>
      </c>
      <c r="R61" s="13">
        <f t="shared" si="2"/>
        <v>380.4825</v>
      </c>
      <c r="S61" s="13">
        <f t="shared" si="2"/>
        <v>312.8289999999999</v>
      </c>
      <c r="T61" s="13">
        <f t="shared" si="2"/>
        <v>-6.867999999999884</v>
      </c>
      <c r="U61" s="13">
        <f t="shared" si="2"/>
        <v>-197.9322499999999</v>
      </c>
      <c r="V61" s="13">
        <f t="shared" si="2"/>
        <v>-68.023</v>
      </c>
      <c r="W61" s="13">
        <f t="shared" si="2"/>
        <v>-59.391</v>
      </c>
      <c r="X61" s="13">
        <f t="shared" si="2"/>
        <v>215.61</v>
      </c>
      <c r="Y61" s="13">
        <f t="shared" si="2"/>
        <v>346.208</v>
      </c>
      <c r="Z61" s="13">
        <f t="shared" si="2"/>
        <v>466.884</v>
      </c>
      <c r="AA61" s="13">
        <f t="shared" si="2"/>
        <v>197.1819</v>
      </c>
      <c r="AB61" s="13">
        <f t="shared" si="2"/>
        <v>314.5650000000001</v>
      </c>
      <c r="AC61" s="13">
        <f>(AC10*AC11*AC12-AC9*(AC42+AC43))/1000</f>
        <v>478.6753875031184</v>
      </c>
    </row>
    <row r="62" spans="1:29" ht="12.75">
      <c r="A62" t="s">
        <v>499</v>
      </c>
      <c r="B62" s="13">
        <f>(B16*B17*B18-B15*(B45+B46))/1000</f>
        <v>38.29179999999999</v>
      </c>
      <c r="C62" s="13">
        <f aca="true" t="shared" si="3" ref="C62:AB62">(C16*C17*C18-C15*(C45+C46))/1000</f>
        <v>-66.134</v>
      </c>
      <c r="D62" s="13">
        <f t="shared" si="3"/>
        <v>-106.436</v>
      </c>
      <c r="E62" s="13">
        <f t="shared" si="3"/>
        <v>-99.51</v>
      </c>
      <c r="F62" s="13">
        <f t="shared" si="3"/>
        <v>-92.5115</v>
      </c>
      <c r="G62" s="13">
        <f t="shared" si="3"/>
        <v>-41.285399999999996</v>
      </c>
      <c r="H62" s="13">
        <f t="shared" si="3"/>
        <v>-65.4183</v>
      </c>
      <c r="I62" s="13">
        <f t="shared" si="3"/>
        <v>-16.10140000000001</v>
      </c>
      <c r="J62" s="13">
        <f t="shared" si="3"/>
        <v>41.98349999999997</v>
      </c>
      <c r="K62" s="13">
        <f t="shared" si="3"/>
        <v>49.3285</v>
      </c>
      <c r="L62" s="13">
        <f t="shared" si="3"/>
        <v>-69.685</v>
      </c>
      <c r="M62" s="13">
        <f t="shared" si="3"/>
        <v>-121.9755</v>
      </c>
      <c r="N62" s="13">
        <f t="shared" si="3"/>
        <v>-5.949</v>
      </c>
      <c r="O62" s="13">
        <f t="shared" si="3"/>
        <v>-96.41400000000003</v>
      </c>
      <c r="P62" s="13">
        <f t="shared" si="3"/>
        <v>-5.502</v>
      </c>
      <c r="Q62" s="13">
        <f t="shared" si="3"/>
        <v>-12.436200000000012</v>
      </c>
      <c r="R62" s="13">
        <f t="shared" si="3"/>
        <v>-36.862</v>
      </c>
      <c r="S62" s="13">
        <f t="shared" si="3"/>
        <v>0.8777999999999884</v>
      </c>
      <c r="T62" s="13">
        <f t="shared" si="3"/>
        <v>-58.9695</v>
      </c>
      <c r="U62" s="13">
        <f t="shared" si="3"/>
        <v>-48.71720000000001</v>
      </c>
      <c r="V62" s="13">
        <f t="shared" si="3"/>
        <v>-43.13550000000004</v>
      </c>
      <c r="W62" s="13">
        <f t="shared" si="3"/>
        <v>-44.5212</v>
      </c>
      <c r="X62" s="13">
        <f t="shared" si="3"/>
        <v>-30.8148</v>
      </c>
      <c r="Y62" s="13">
        <f t="shared" si="3"/>
        <v>6.344699999999983</v>
      </c>
      <c r="Z62" s="13">
        <f t="shared" si="3"/>
        <v>-14.416349999999948</v>
      </c>
      <c r="AA62" s="13">
        <f t="shared" si="3"/>
        <v>-8.396</v>
      </c>
      <c r="AB62" s="13">
        <f t="shared" si="3"/>
        <v>-15.293</v>
      </c>
      <c r="AC62" s="13">
        <f>(AC16*AC17*AC18-AC15*(AC45+AC46))/1000</f>
        <v>-3.0154979812423406</v>
      </c>
    </row>
    <row r="63" spans="1:29" ht="12.75">
      <c r="A63" t="s">
        <v>500</v>
      </c>
      <c r="B63" s="13">
        <f>(B22*B23*B24-B21*(B48+B49))/1000</f>
        <v>3.9948480000000126</v>
      </c>
      <c r="C63" s="13">
        <f aca="true" t="shared" si="4" ref="C63:AB63">(C22*C23*C24-C21*(C48+C49))/1000</f>
        <v>12.678960000000021</v>
      </c>
      <c r="D63" s="13">
        <f t="shared" si="4"/>
        <v>10.574080000000016</v>
      </c>
      <c r="E63" s="13">
        <f t="shared" si="4"/>
        <v>15.312560000000012</v>
      </c>
      <c r="F63" s="13">
        <f t="shared" si="4"/>
        <v>22.053919999999984</v>
      </c>
      <c r="G63" s="13">
        <f t="shared" si="4"/>
        <v>49.289280000000026</v>
      </c>
      <c r="H63" s="13">
        <f t="shared" si="4"/>
        <v>-15.353808000000004</v>
      </c>
      <c r="I63" s="13">
        <f t="shared" si="4"/>
        <v>7.197479999999996</v>
      </c>
      <c r="J63" s="13">
        <f t="shared" si="4"/>
        <v>32.192984</v>
      </c>
      <c r="K63" s="13">
        <f t="shared" si="4"/>
        <v>16.324848</v>
      </c>
      <c r="L63" s="13">
        <f t="shared" si="4"/>
        <v>19.951475999999996</v>
      </c>
      <c r="M63" s="13">
        <f t="shared" si="4"/>
        <v>13.176568000000014</v>
      </c>
      <c r="N63" s="13">
        <f t="shared" si="4"/>
        <v>20.75333200000001</v>
      </c>
      <c r="O63" s="13">
        <f t="shared" si="4"/>
        <v>3.3475680000000136</v>
      </c>
      <c r="P63" s="13">
        <f t="shared" si="4"/>
        <v>9.761100000000006</v>
      </c>
      <c r="Q63" s="13">
        <f t="shared" si="4"/>
        <v>26.24404800000001</v>
      </c>
      <c r="R63" s="13">
        <f t="shared" si="4"/>
        <v>21.487648000000046</v>
      </c>
      <c r="S63" s="13">
        <f t="shared" si="4"/>
        <v>7.867440000000002</v>
      </c>
      <c r="T63" s="13">
        <f t="shared" si="4"/>
        <v>-15.926183999999994</v>
      </c>
      <c r="U63" s="13">
        <f t="shared" si="4"/>
        <v>-23.159255999999996</v>
      </c>
      <c r="V63" s="13">
        <f t="shared" si="4"/>
        <v>-12.410943999999995</v>
      </c>
      <c r="W63" s="13">
        <f t="shared" si="4"/>
        <v>-9.488531999999992</v>
      </c>
      <c r="X63" s="13">
        <f t="shared" si="4"/>
        <v>-0.9763199999999924</v>
      </c>
      <c r="Y63" s="13">
        <f t="shared" si="4"/>
        <v>-6.423591999999997</v>
      </c>
      <c r="Z63" s="13">
        <f t="shared" si="4"/>
        <v>-4.9987636874999914</v>
      </c>
      <c r="AA63" s="13">
        <f t="shared" si="4"/>
        <v>-13.190273999999997</v>
      </c>
      <c r="AB63" s="13">
        <f t="shared" si="4"/>
        <v>0.3294000000000051</v>
      </c>
      <c r="AC63" s="13">
        <f>(AC22*AC23*AC24-AC21*(AC48+AC49))/1000</f>
        <v>5.136389263778292</v>
      </c>
    </row>
    <row r="64" spans="1:29" ht="12.75">
      <c r="A64" t="s">
        <v>501</v>
      </c>
      <c r="B64" s="13">
        <f>(B28*B29*B30-B27*(B51+B52))/1000</f>
        <v>14.929269999999997</v>
      </c>
      <c r="C64" s="13">
        <f aca="true" t="shared" si="5" ref="C64:AB64">(C28*C29*C30-C27*(C51+C52))/1000</f>
        <v>-11.116280000000007</v>
      </c>
      <c r="D64" s="13">
        <f t="shared" si="5"/>
        <v>27.495140000000003</v>
      </c>
      <c r="E64" s="13">
        <f t="shared" si="5"/>
        <v>0.5512800000000024</v>
      </c>
      <c r="F64" s="13">
        <f t="shared" si="5"/>
        <v>16.278720000000007</v>
      </c>
      <c r="G64" s="13">
        <f t="shared" si="5"/>
        <v>20.614399999999993</v>
      </c>
      <c r="H64" s="13">
        <f t="shared" si="5"/>
        <v>3.1199400000000024</v>
      </c>
      <c r="I64" s="13">
        <f t="shared" si="5"/>
        <v>48.206</v>
      </c>
      <c r="J64" s="13">
        <f t="shared" si="5"/>
        <v>9.434449999999996</v>
      </c>
      <c r="K64" s="13">
        <f t="shared" si="5"/>
        <v>24.438119999999994</v>
      </c>
      <c r="L64" s="13">
        <f t="shared" si="5"/>
        <v>22.65864</v>
      </c>
      <c r="M64" s="13">
        <f t="shared" si="5"/>
        <v>30.58899999999997</v>
      </c>
      <c r="N64" s="13">
        <f t="shared" si="5"/>
        <v>46.20532999999999</v>
      </c>
      <c r="O64" s="13">
        <f t="shared" si="5"/>
        <v>-2.102639999999985</v>
      </c>
      <c r="P64" s="13">
        <f t="shared" si="5"/>
        <v>92.80784000000001</v>
      </c>
      <c r="Q64" s="13">
        <f t="shared" si="5"/>
        <v>24.825059999999997</v>
      </c>
      <c r="R64" s="13">
        <f t="shared" si="5"/>
        <v>69.94200000000002</v>
      </c>
      <c r="S64" s="13">
        <f t="shared" si="5"/>
        <v>19.150399999999994</v>
      </c>
      <c r="T64" s="13">
        <f t="shared" si="5"/>
        <v>-29.299000000000014</v>
      </c>
      <c r="U64" s="13">
        <f t="shared" si="5"/>
        <v>-52.189080000000004</v>
      </c>
      <c r="V64" s="13">
        <f t="shared" si="5"/>
        <v>-28.31120000000001</v>
      </c>
      <c r="W64" s="13">
        <f t="shared" si="5"/>
        <v>-89.80019999999999</v>
      </c>
      <c r="X64" s="13">
        <f t="shared" si="5"/>
        <v>-46.750200000000014</v>
      </c>
      <c r="Y64" s="13">
        <f t="shared" si="5"/>
        <v>29.84</v>
      </c>
      <c r="Z64" s="13">
        <f t="shared" si="5"/>
        <v>-16.837782864746057</v>
      </c>
      <c r="AA64" s="13">
        <f t="shared" si="5"/>
        <v>-24.62296000000002</v>
      </c>
      <c r="AB64" s="13">
        <f t="shared" si="5"/>
        <v>-49.63079999999999</v>
      </c>
      <c r="AC64" s="13">
        <f>(AC28*AC29*AC30-AC27*(AC51+AC52))/1000</f>
        <v>-16.418266401276284</v>
      </c>
    </row>
    <row r="65" spans="1:29" ht="12.75">
      <c r="A65" t="s">
        <v>502</v>
      </c>
      <c r="B65" s="13">
        <f>(B34*B35*B36/100-B33*(B54+B55))/1000</f>
        <v>8.029500000000004</v>
      </c>
      <c r="C65" s="13">
        <f aca="true" t="shared" si="6" ref="C65:AB65">(C34*C35*C36/100-C33*(C54+C55))/1000</f>
        <v>-0.4532100000000028</v>
      </c>
      <c r="D65" s="13">
        <f t="shared" si="6"/>
        <v>0.6154999999999964</v>
      </c>
      <c r="E65" s="13">
        <f t="shared" si="6"/>
        <v>1.5264199999999983</v>
      </c>
      <c r="F65" s="13">
        <f t="shared" si="6"/>
        <v>1.631139999999992</v>
      </c>
      <c r="G65" s="13">
        <f t="shared" si="6"/>
        <v>-3.9675300000000098</v>
      </c>
      <c r="H65" s="13">
        <f t="shared" si="6"/>
        <v>-14.05798</v>
      </c>
      <c r="I65" s="13">
        <f t="shared" si="6"/>
        <v>0.4112300000000032</v>
      </c>
      <c r="J65" s="13">
        <f t="shared" si="6"/>
        <v>-1.4546899999999952</v>
      </c>
      <c r="K65" s="13">
        <f t="shared" si="6"/>
        <v>-1.4143400000000002</v>
      </c>
      <c r="L65" s="13">
        <f t="shared" si="6"/>
        <v>-11.400680000000008</v>
      </c>
      <c r="M65" s="13">
        <f t="shared" si="6"/>
        <v>-4.7967900000000006</v>
      </c>
      <c r="N65" s="13">
        <f t="shared" si="6"/>
        <v>-17.67906</v>
      </c>
      <c r="O65" s="13">
        <f t="shared" si="6"/>
        <v>-7.22694000000001</v>
      </c>
      <c r="P65" s="13">
        <f t="shared" si="6"/>
        <v>-15.49368</v>
      </c>
      <c r="Q65" s="13">
        <f t="shared" si="6"/>
        <v>-0.00664999999999418</v>
      </c>
      <c r="R65" s="13">
        <f t="shared" si="6"/>
        <v>6.808089999999996</v>
      </c>
      <c r="S65" s="13">
        <f t="shared" si="6"/>
        <v>3.1681800000000004</v>
      </c>
      <c r="T65" s="13">
        <f t="shared" si="6"/>
        <v>-4.2899499999999975</v>
      </c>
      <c r="U65" s="13">
        <f t="shared" si="6"/>
        <v>-30.355500000000006</v>
      </c>
      <c r="V65" s="13">
        <f t="shared" si="6"/>
        <v>-17.19390000000001</v>
      </c>
      <c r="W65" s="13">
        <f t="shared" si="6"/>
        <v>-44.18519999999998</v>
      </c>
      <c r="X65" s="13">
        <f t="shared" si="6"/>
        <v>-36.163599999999995</v>
      </c>
      <c r="Y65" s="13">
        <f t="shared" si="6"/>
        <v>-3.665919999999998</v>
      </c>
      <c r="Z65" s="13">
        <f t="shared" si="6"/>
        <v>0.38101999999998953</v>
      </c>
      <c r="AA65" s="13">
        <f t="shared" si="6"/>
        <v>-17.424359999999986</v>
      </c>
      <c r="AB65" s="13">
        <f t="shared" si="6"/>
        <v>-2.6036800000000078</v>
      </c>
      <c r="AC65" s="13">
        <f>(AC34*AC35*AC36/100-AC33*(AC54+AC55))/1000</f>
        <v>8.84739413439593</v>
      </c>
    </row>
    <row r="68" spans="1:29" ht="12.75">
      <c r="A68" s="5" t="s">
        <v>503</v>
      </c>
      <c r="B68" s="7">
        <v>78.907</v>
      </c>
      <c r="C68" s="7">
        <v>105.401</v>
      </c>
      <c r="D68" s="7">
        <v>79.825</v>
      </c>
      <c r="E68" s="7">
        <v>241.239</v>
      </c>
      <c r="F68" s="7">
        <v>224.626</v>
      </c>
      <c r="G68" s="7">
        <v>187.669</v>
      </c>
      <c r="H68" s="7">
        <v>297.491</v>
      </c>
      <c r="I68" s="7">
        <v>489.8</v>
      </c>
      <c r="J68" s="7">
        <v>456.892</v>
      </c>
      <c r="K68" s="7">
        <v>356.391</v>
      </c>
      <c r="L68" s="7">
        <v>299.065</v>
      </c>
      <c r="M68" s="7">
        <v>268.615</v>
      </c>
      <c r="N68" s="7">
        <v>293.645</v>
      </c>
      <c r="O68" s="7">
        <v>455.364</v>
      </c>
      <c r="P68" s="7">
        <v>267.404</v>
      </c>
      <c r="Q68" s="7">
        <v>256.629</v>
      </c>
      <c r="R68" s="7">
        <v>291.395</v>
      </c>
      <c r="S68" s="7">
        <v>278.025</v>
      </c>
      <c r="T68" s="7">
        <v>427.995</v>
      </c>
      <c r="U68" s="7">
        <v>717.096</v>
      </c>
      <c r="V68" s="7">
        <v>872.252</v>
      </c>
      <c r="W68" s="7">
        <v>826.95</v>
      </c>
      <c r="X68" s="7">
        <v>419.554</v>
      </c>
      <c r="Y68" s="7">
        <v>522.637</v>
      </c>
      <c r="Z68" s="7">
        <v>441.384</v>
      </c>
      <c r="AA68" s="7">
        <v>712.164</v>
      </c>
      <c r="AB68" s="7">
        <v>510.223</v>
      </c>
      <c r="AC68" s="8">
        <v>324.40848106331805</v>
      </c>
    </row>
    <row r="69" spans="1:29" ht="12.75">
      <c r="A69" s="5" t="s">
        <v>8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v>87.856389</v>
      </c>
      <c r="U69" s="7">
        <v>218.42391800000001</v>
      </c>
      <c r="V69" s="7">
        <v>286.25829897</v>
      </c>
      <c r="W69" s="7">
        <v>268.16448461</v>
      </c>
      <c r="X69" s="7">
        <v>66.3958219</v>
      </c>
      <c r="Y69" s="7">
        <v>50.3571166</v>
      </c>
      <c r="Z69" s="7">
        <v>4.91981395</v>
      </c>
      <c r="AA69" s="7">
        <v>67.66086163</v>
      </c>
      <c r="AB69" s="25">
        <v>4.7331513</v>
      </c>
      <c r="AC69" s="8">
        <v>0</v>
      </c>
    </row>
    <row r="71" spans="1:29" ht="12.75">
      <c r="A71" t="s">
        <v>504</v>
      </c>
      <c r="B71" s="14">
        <f>(B3+B9+B15+B21+B27+B33)/1000</f>
        <v>11.721</v>
      </c>
      <c r="C71" s="14">
        <f aca="true" t="shared" si="7" ref="C71:AB71">(C3+C9+C15+C21+C27+C33)/1000</f>
        <v>11.719</v>
      </c>
      <c r="D71" s="14">
        <f t="shared" si="7"/>
        <v>11.544</v>
      </c>
      <c r="E71" s="14">
        <f t="shared" si="7"/>
        <v>10.111</v>
      </c>
      <c r="F71" s="14">
        <f t="shared" si="7"/>
        <v>11.591</v>
      </c>
      <c r="G71" s="14">
        <f t="shared" si="7"/>
        <v>11.074</v>
      </c>
      <c r="H71" s="14">
        <f t="shared" si="7"/>
        <v>10.496</v>
      </c>
      <c r="I71" s="14">
        <f t="shared" si="7"/>
        <v>9.137</v>
      </c>
      <c r="J71" s="14">
        <f t="shared" si="7"/>
        <v>8.978</v>
      </c>
      <c r="K71" s="14">
        <f t="shared" si="7"/>
        <v>9.665</v>
      </c>
      <c r="L71" s="14">
        <f t="shared" si="7"/>
        <v>9.34</v>
      </c>
      <c r="M71" s="14">
        <f t="shared" si="7"/>
        <v>9.429</v>
      </c>
      <c r="N71" s="14">
        <f t="shared" si="7"/>
        <v>9.422</v>
      </c>
      <c r="O71" s="14">
        <f t="shared" si="7"/>
        <v>9.15</v>
      </c>
      <c r="P71" s="14">
        <f t="shared" si="7"/>
        <v>9.303</v>
      </c>
      <c r="Q71" s="14">
        <f t="shared" si="7"/>
        <v>8.701</v>
      </c>
      <c r="R71" s="14">
        <f t="shared" si="7"/>
        <v>9.417</v>
      </c>
      <c r="S71" s="14">
        <f t="shared" si="7"/>
        <v>9.687</v>
      </c>
      <c r="T71" s="14">
        <f t="shared" si="7"/>
        <v>9.945</v>
      </c>
      <c r="U71" s="14">
        <f t="shared" si="7"/>
        <v>9.916</v>
      </c>
      <c r="V71" s="14">
        <f t="shared" si="7"/>
        <v>9.9</v>
      </c>
      <c r="W71" s="14">
        <f t="shared" si="7"/>
        <v>9.396</v>
      </c>
      <c r="X71" s="14">
        <f t="shared" si="7"/>
        <v>9.52</v>
      </c>
      <c r="Y71" s="14">
        <f t="shared" si="7"/>
        <v>9.651</v>
      </c>
      <c r="Z71" s="14">
        <f t="shared" si="7"/>
        <v>9.726</v>
      </c>
      <c r="AA71" s="14">
        <f t="shared" si="7"/>
        <v>9.431</v>
      </c>
      <c r="AB71" s="14">
        <f t="shared" si="7"/>
        <v>9.666</v>
      </c>
      <c r="AC71" s="14">
        <f>(AC3+AC9+AC15+AC21+AC27+AC33)/1000</f>
        <v>9.73</v>
      </c>
    </row>
    <row r="72" spans="1:29" ht="12.75">
      <c r="A72" t="s">
        <v>505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0.1069289</v>
      </c>
      <c r="I72" s="14">
        <v>0.8829516</v>
      </c>
      <c r="J72" s="14">
        <v>1.2759308</v>
      </c>
      <c r="K72" s="14">
        <v>1.4309747</v>
      </c>
      <c r="L72" s="14">
        <v>1.5044133</v>
      </c>
      <c r="M72" s="14">
        <v>1.5372801</v>
      </c>
      <c r="N72" s="14">
        <v>1.6252724</v>
      </c>
      <c r="O72" s="14">
        <v>1.7268351</v>
      </c>
      <c r="P72" s="14">
        <v>1.7268351</v>
      </c>
      <c r="Q72" s="14">
        <v>1.6852174</v>
      </c>
      <c r="R72" s="14">
        <v>1.6545014</v>
      </c>
      <c r="S72" s="14">
        <v>1.607587</v>
      </c>
      <c r="T72" s="14">
        <v>1.363046</v>
      </c>
      <c r="U72" s="14">
        <v>1.3592460000000002</v>
      </c>
      <c r="V72" s="14">
        <v>1.426791</v>
      </c>
      <c r="W72" s="14">
        <v>1.54121</v>
      </c>
      <c r="X72" s="14">
        <v>1.552298</v>
      </c>
      <c r="Y72" s="14">
        <v>1.550587</v>
      </c>
      <c r="Z72" s="14">
        <v>1.556637</v>
      </c>
      <c r="AA72" s="14">
        <v>1.586084</v>
      </c>
      <c r="AB72" s="14">
        <v>1.576178</v>
      </c>
      <c r="AC72" s="28">
        <v>1.593895</v>
      </c>
    </row>
    <row r="73" ht="12.75">
      <c r="B73" s="14"/>
    </row>
    <row r="74" spans="1:29" ht="12.75">
      <c r="A74" t="s">
        <v>469</v>
      </c>
      <c r="B74" s="15">
        <f>(SUM(B60:B65)+B68-B69)/SUM(B71:B72)</f>
        <v>17.486026618889156</v>
      </c>
      <c r="C74" s="15">
        <f aca="true" t="shared" si="8" ref="C74:AB74">(SUM(C60:C65)+C68-C69)/SUM(C71:C72)</f>
        <v>16.817567198566437</v>
      </c>
      <c r="D74" s="15">
        <f t="shared" si="8"/>
        <v>10.92413548163547</v>
      </c>
      <c r="E74" s="15">
        <f t="shared" si="8"/>
        <v>-4.088392839481755</v>
      </c>
      <c r="F74" s="15">
        <f t="shared" si="8"/>
        <v>-18.361980847209033</v>
      </c>
      <c r="G74" s="15">
        <f t="shared" si="8"/>
        <v>27.88227830955391</v>
      </c>
      <c r="H74" s="15">
        <f t="shared" si="8"/>
        <v>8.040429470389082</v>
      </c>
      <c r="I74" s="15">
        <f t="shared" si="8"/>
        <v>66.61652038319227</v>
      </c>
      <c r="J74" s="15">
        <f t="shared" si="8"/>
        <v>62.21970934307456</v>
      </c>
      <c r="K74" s="15">
        <f t="shared" si="8"/>
        <v>39.4697482502371</v>
      </c>
      <c r="L74" s="15">
        <f t="shared" si="8"/>
        <v>30.876676011601297</v>
      </c>
      <c r="M74" s="15">
        <f t="shared" si="8"/>
        <v>23.165296315931236</v>
      </c>
      <c r="N74" s="15">
        <f t="shared" si="8"/>
        <v>60.83271758556437</v>
      </c>
      <c r="O74" s="15">
        <f t="shared" si="8"/>
        <v>37.232061006422704</v>
      </c>
      <c r="P74" s="15">
        <f t="shared" si="8"/>
        <v>52.17228134262858</v>
      </c>
      <c r="Q74" s="15">
        <f t="shared" si="8"/>
        <v>52.446856927912954</v>
      </c>
      <c r="R74" s="15">
        <f t="shared" si="8"/>
        <v>86.84977793526723</v>
      </c>
      <c r="S74" s="15">
        <f t="shared" si="8"/>
        <v>54.36646953093547</v>
      </c>
      <c r="T74" s="15">
        <f t="shared" si="8"/>
        <v>4.2991934238682825</v>
      </c>
      <c r="U74" s="15">
        <f t="shared" si="8"/>
        <v>-8.416286793210539</v>
      </c>
      <c r="V74" s="15">
        <f t="shared" si="8"/>
        <v>27.494676738539617</v>
      </c>
      <c r="W74" s="15">
        <f t="shared" si="8"/>
        <v>29.210958131918485</v>
      </c>
      <c r="X74" s="15">
        <f t="shared" si="8"/>
        <v>44.89639441604624</v>
      </c>
      <c r="Y74" s="15">
        <f t="shared" si="8"/>
        <v>76.97999144228402</v>
      </c>
      <c r="Z74" s="15">
        <f t="shared" si="8"/>
        <v>89.63663454720326</v>
      </c>
      <c r="AA74" s="15">
        <f t="shared" si="8"/>
        <v>51.713642590907</v>
      </c>
      <c r="AB74" s="15">
        <f t="shared" si="8"/>
        <v>93.53897160318935</v>
      </c>
      <c r="AC74" s="15">
        <f>(SUM(AC60:AC65)+AC68-AC69)/SUM(AC71:AC72)</f>
        <v>102.19834940584481</v>
      </c>
    </row>
    <row r="76" spans="1:19" ht="12.75">
      <c r="A76" t="s">
        <v>506</v>
      </c>
      <c r="S76" s="1"/>
    </row>
    <row r="77" spans="1:29" ht="12.75">
      <c r="A77" t="s">
        <v>507</v>
      </c>
      <c r="B77" s="4">
        <v>0.1376</v>
      </c>
      <c r="C77" s="4">
        <v>0.1675</v>
      </c>
      <c r="D77" s="4">
        <v>0.1663</v>
      </c>
      <c r="E77" s="4">
        <v>0.1376</v>
      </c>
      <c r="F77" s="4">
        <v>0.1407</v>
      </c>
      <c r="G77" s="4">
        <v>0.12960000000000002</v>
      </c>
      <c r="H77" s="4">
        <v>0.11560000000000001</v>
      </c>
      <c r="I77" s="4">
        <v>0.1107</v>
      </c>
      <c r="J77" s="4">
        <v>0.1142</v>
      </c>
      <c r="K77" s="4">
        <v>0.1208</v>
      </c>
      <c r="L77" s="4">
        <v>0.11689999999999999</v>
      </c>
      <c r="M77" s="4">
        <v>0.1076</v>
      </c>
      <c r="N77" s="4">
        <v>0.09449999999999999</v>
      </c>
      <c r="O77" s="4">
        <v>0.0864</v>
      </c>
      <c r="P77" s="4">
        <v>0.092</v>
      </c>
      <c r="Q77" s="4">
        <v>0.09970000000000001</v>
      </c>
      <c r="R77" s="4">
        <v>0.09380000000000001</v>
      </c>
      <c r="S77" s="4">
        <v>0.09380000000000001</v>
      </c>
      <c r="T77" s="4">
        <v>0.0907</v>
      </c>
      <c r="U77" s="4">
        <v>0.0885</v>
      </c>
      <c r="V77" s="4">
        <v>0.0964</v>
      </c>
      <c r="W77" s="4">
        <v>0.0825</v>
      </c>
      <c r="X77" s="4">
        <v>0.07475</v>
      </c>
      <c r="Y77" s="4">
        <v>0.06875</v>
      </c>
      <c r="Z77" s="4">
        <v>0.06924999999999999</v>
      </c>
      <c r="AA77" s="4">
        <v>0.07549999999999998</v>
      </c>
      <c r="AB77" s="4">
        <v>0.0835</v>
      </c>
      <c r="AC77" s="16">
        <v>0.08374714285714287</v>
      </c>
    </row>
    <row r="79" spans="11:29" ht="12.75"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24" sqref="AB24"/>
    </sheetView>
  </sheetViews>
  <sheetFormatPr defaultColWidth="9.140625" defaultRowHeight="12.75"/>
  <cols>
    <col min="1" max="1" width="44.7109375" style="0" customWidth="1"/>
  </cols>
  <sheetData>
    <row r="1" spans="2:38" ht="12.75">
      <c r="B1">
        <v>1980</v>
      </c>
      <c r="C1">
        <f>B1+1</f>
        <v>1981</v>
      </c>
      <c r="D1">
        <f aca="true" t="shared" si="0" ref="D1:AL1">C1+1</f>
        <v>1982</v>
      </c>
      <c r="E1">
        <f t="shared" si="0"/>
        <v>1983</v>
      </c>
      <c r="F1">
        <f t="shared" si="0"/>
        <v>1984</v>
      </c>
      <c r="G1">
        <f t="shared" si="0"/>
        <v>1985</v>
      </c>
      <c r="H1">
        <f t="shared" si="0"/>
        <v>1986</v>
      </c>
      <c r="I1">
        <f t="shared" si="0"/>
        <v>1987</v>
      </c>
      <c r="J1">
        <f t="shared" si="0"/>
        <v>1988</v>
      </c>
      <c r="K1">
        <f t="shared" si="0"/>
        <v>1989</v>
      </c>
      <c r="L1">
        <f t="shared" si="0"/>
        <v>1990</v>
      </c>
      <c r="M1">
        <f t="shared" si="0"/>
        <v>1991</v>
      </c>
      <c r="N1">
        <f t="shared" si="0"/>
        <v>1992</v>
      </c>
      <c r="O1">
        <f t="shared" si="0"/>
        <v>1993</v>
      </c>
      <c r="P1">
        <f t="shared" si="0"/>
        <v>1994</v>
      </c>
      <c r="Q1">
        <f t="shared" si="0"/>
        <v>1995</v>
      </c>
      <c r="R1">
        <f t="shared" si="0"/>
        <v>1996</v>
      </c>
      <c r="S1">
        <f t="shared" si="0"/>
        <v>1997</v>
      </c>
      <c r="T1">
        <f t="shared" si="0"/>
        <v>1998</v>
      </c>
      <c r="U1">
        <f t="shared" si="0"/>
        <v>1999</v>
      </c>
      <c r="V1">
        <f t="shared" si="0"/>
        <v>2000</v>
      </c>
      <c r="W1">
        <f t="shared" si="0"/>
        <v>2001</v>
      </c>
      <c r="X1">
        <f t="shared" si="0"/>
        <v>2002</v>
      </c>
      <c r="Y1">
        <f t="shared" si="0"/>
        <v>2003</v>
      </c>
      <c r="Z1">
        <f t="shared" si="0"/>
        <v>2004</v>
      </c>
      <c r="AA1">
        <f t="shared" si="0"/>
        <v>2005</v>
      </c>
      <c r="AB1">
        <f t="shared" si="0"/>
        <v>2006</v>
      </c>
      <c r="AC1">
        <f t="shared" si="0"/>
        <v>2007</v>
      </c>
      <c r="AD1">
        <f t="shared" si="0"/>
        <v>2008</v>
      </c>
      <c r="AE1">
        <f t="shared" si="0"/>
        <v>2009</v>
      </c>
      <c r="AF1">
        <f t="shared" si="0"/>
        <v>2010</v>
      </c>
      <c r="AG1">
        <f t="shared" si="0"/>
        <v>2011</v>
      </c>
      <c r="AH1">
        <f t="shared" si="0"/>
        <v>2012</v>
      </c>
      <c r="AI1">
        <f t="shared" si="0"/>
        <v>2013</v>
      </c>
      <c r="AJ1">
        <f t="shared" si="0"/>
        <v>2014</v>
      </c>
      <c r="AK1">
        <f t="shared" si="0"/>
        <v>2015</v>
      </c>
      <c r="AL1">
        <f t="shared" si="0"/>
        <v>2016</v>
      </c>
    </row>
    <row r="2" spans="1:29" ht="12.75">
      <c r="A2" t="s">
        <v>9</v>
      </c>
      <c r="G2">
        <v>1117</v>
      </c>
      <c r="I2">
        <v>894</v>
      </c>
      <c r="K2">
        <v>894</v>
      </c>
      <c r="M2">
        <v>894</v>
      </c>
      <c r="O2">
        <v>894</v>
      </c>
      <c r="Q2">
        <v>894</v>
      </c>
      <c r="S2">
        <v>985</v>
      </c>
      <c r="U2">
        <v>985</v>
      </c>
      <c r="W2">
        <v>985</v>
      </c>
      <c r="Y2">
        <v>985</v>
      </c>
      <c r="AA2">
        <v>985</v>
      </c>
      <c r="AC2" t="e">
        <f>AA2*$AA$13/$AA$12</f>
        <v>#REF!</v>
      </c>
    </row>
    <row r="3" spans="1:29" ht="12.75">
      <c r="A3" t="s">
        <v>10</v>
      </c>
      <c r="G3">
        <v>953</v>
      </c>
      <c r="I3">
        <v>754</v>
      </c>
      <c r="K3">
        <v>754</v>
      </c>
      <c r="M3">
        <v>754</v>
      </c>
      <c r="O3">
        <v>754</v>
      </c>
      <c r="Q3">
        <v>754</v>
      </c>
      <c r="S3">
        <v>810</v>
      </c>
      <c r="U3">
        <v>810</v>
      </c>
      <c r="W3">
        <v>810</v>
      </c>
      <c r="Y3">
        <v>810</v>
      </c>
      <c r="AA3">
        <v>810</v>
      </c>
      <c r="AC3" t="e">
        <f>AA3*$AA$13/$AA$12</f>
        <v>#REF!</v>
      </c>
    </row>
    <row r="4" spans="1:29" ht="12.75">
      <c r="A4" t="s">
        <v>11</v>
      </c>
      <c r="G4">
        <v>767</v>
      </c>
      <c r="I4">
        <v>595</v>
      </c>
      <c r="K4">
        <v>595</v>
      </c>
      <c r="M4">
        <v>595</v>
      </c>
      <c r="O4">
        <v>595</v>
      </c>
      <c r="Q4">
        <v>595</v>
      </c>
      <c r="S4">
        <v>615</v>
      </c>
      <c r="U4">
        <v>615</v>
      </c>
      <c r="W4">
        <v>615</v>
      </c>
      <c r="Y4">
        <v>615</v>
      </c>
      <c r="AA4">
        <v>615</v>
      </c>
      <c r="AC4" t="e">
        <f>AA4*$AA$13/$AA$12</f>
        <v>#REF!</v>
      </c>
    </row>
    <row r="5" spans="1:29" ht="12.75">
      <c r="A5" t="s">
        <v>12</v>
      </c>
      <c r="G5">
        <v>548</v>
      </c>
      <c r="I5">
        <v>409</v>
      </c>
      <c r="K5">
        <v>409</v>
      </c>
      <c r="M5">
        <v>409</v>
      </c>
      <c r="O5">
        <v>409</v>
      </c>
      <c r="Q5">
        <v>409</v>
      </c>
      <c r="S5">
        <v>385</v>
      </c>
      <c r="U5">
        <v>385</v>
      </c>
      <c r="W5">
        <v>385</v>
      </c>
      <c r="Y5">
        <v>385</v>
      </c>
      <c r="AA5">
        <v>385</v>
      </c>
      <c r="AC5" t="e">
        <f>AA5*$AA$13/$AA$12</f>
        <v>#REF!</v>
      </c>
    </row>
    <row r="6" spans="1:27" ht="12.75">
      <c r="A6" t="s">
        <v>13</v>
      </c>
      <c r="G6">
        <v>330</v>
      </c>
      <c r="I6">
        <v>221</v>
      </c>
      <c r="K6">
        <v>221</v>
      </c>
      <c r="M6">
        <v>221</v>
      </c>
      <c r="O6">
        <v>221</v>
      </c>
      <c r="Q6">
        <v>221</v>
      </c>
      <c r="S6">
        <v>195</v>
      </c>
      <c r="U6">
        <v>195</v>
      </c>
      <c r="W6">
        <v>195</v>
      </c>
      <c r="Y6">
        <v>195</v>
      </c>
      <c r="AA6">
        <v>195</v>
      </c>
    </row>
    <row r="7" spans="1:38" ht="12.75">
      <c r="A7" t="s">
        <v>14</v>
      </c>
      <c r="G7">
        <v>194</v>
      </c>
      <c r="I7">
        <v>130</v>
      </c>
      <c r="K7">
        <v>130</v>
      </c>
      <c r="M7">
        <v>130</v>
      </c>
      <c r="O7">
        <v>130</v>
      </c>
      <c r="Q7">
        <v>130</v>
      </c>
      <c r="S7">
        <v>150</v>
      </c>
      <c r="U7">
        <v>150</v>
      </c>
      <c r="W7">
        <v>150</v>
      </c>
      <c r="Y7">
        <v>150</v>
      </c>
      <c r="AA7">
        <v>150</v>
      </c>
      <c r="AI7">
        <v>985</v>
      </c>
      <c r="AJ7">
        <v>810</v>
      </c>
      <c r="AK7">
        <v>615</v>
      </c>
      <c r="AL7">
        <v>385</v>
      </c>
    </row>
    <row r="8" spans="1:38" ht="12.75">
      <c r="A8" t="s">
        <v>15</v>
      </c>
      <c r="G8">
        <v>109</v>
      </c>
      <c r="I8">
        <v>69</v>
      </c>
      <c r="K8">
        <v>69</v>
      </c>
      <c r="M8">
        <v>69</v>
      </c>
      <c r="O8">
        <v>69</v>
      </c>
      <c r="Q8">
        <v>69</v>
      </c>
      <c r="S8">
        <v>75</v>
      </c>
      <c r="U8">
        <v>75</v>
      </c>
      <c r="W8">
        <v>75</v>
      </c>
      <c r="Y8">
        <v>75</v>
      </c>
      <c r="AA8">
        <v>75</v>
      </c>
      <c r="AI8">
        <v>1089.8872731328165</v>
      </c>
      <c r="AJ8">
        <v>896.2524784137883</v>
      </c>
      <c r="AK8">
        <v>680.4879928697281</v>
      </c>
      <c r="AL8">
        <v>425.9965483818623</v>
      </c>
    </row>
    <row r="12" spans="1:27" ht="12.75">
      <c r="A12" t="s">
        <v>16</v>
      </c>
      <c r="G12">
        <f>AVERAGE(G2:G5)</f>
        <v>846.25</v>
      </c>
      <c r="I12">
        <f>AVERAGE(I2:I5)</f>
        <v>663</v>
      </c>
      <c r="K12">
        <f>AVERAGE(K2:K5)</f>
        <v>663</v>
      </c>
      <c r="M12">
        <f>AVERAGE(M2:M5)</f>
        <v>663</v>
      </c>
      <c r="O12">
        <f>AVERAGE(O2:O5)</f>
        <v>663</v>
      </c>
      <c r="Q12">
        <f>AVERAGE(Q2:Q5)</f>
        <v>663</v>
      </c>
      <c r="S12">
        <f>AVERAGE(S2:S5)</f>
        <v>698.75</v>
      </c>
      <c r="U12">
        <f>AVERAGE(U2:U5)</f>
        <v>698.75</v>
      </c>
      <c r="W12">
        <f>AVERAGE(W2:W5)</f>
        <v>698.75</v>
      </c>
      <c r="Y12">
        <f>AVERAGE(Y2:Y5)</f>
        <v>698.75</v>
      </c>
      <c r="AA12">
        <f>AVERAGE(AA2:AA5)</f>
        <v>698.75</v>
      </c>
    </row>
    <row r="13" spans="1:28" ht="12.75">
      <c r="A13" t="s">
        <v>17</v>
      </c>
      <c r="S13" t="e">
        <f>Crops!#REF!</f>
        <v>#REF!</v>
      </c>
      <c r="T13" t="e">
        <f>Crops!#REF!</f>
        <v>#REF!</v>
      </c>
      <c r="U13" t="e">
        <f>Crops!#REF!</f>
        <v>#REF!</v>
      </c>
      <c r="V13" t="e">
        <f>Crops!#REF!</f>
        <v>#REF!</v>
      </c>
      <c r="W13" t="e">
        <f>Crops!#REF!</f>
        <v>#REF!</v>
      </c>
      <c r="X13" t="e">
        <f>Crops!#REF!</f>
        <v>#REF!</v>
      </c>
      <c r="Y13" t="e">
        <f>Crops!#REF!</f>
        <v>#REF!</v>
      </c>
      <c r="Z13" t="e">
        <f>Crops!#REF!</f>
        <v>#REF!</v>
      </c>
      <c r="AA13" t="e">
        <f>Crops!#REF!</f>
        <v>#REF!</v>
      </c>
      <c r="AB13" t="e">
        <f>Crops!#REF!</f>
        <v>#REF!</v>
      </c>
    </row>
    <row r="14" spans="1:28" ht="12.75">
      <c r="A14" t="s">
        <v>18</v>
      </c>
      <c r="S14">
        <v>781.9623807610586</v>
      </c>
      <c r="T14">
        <v>741.5082659308569</v>
      </c>
      <c r="U14">
        <v>710.4411642601475</v>
      </c>
      <c r="V14">
        <v>724.9998795771684</v>
      </c>
      <c r="W14">
        <v>751.8651788917612</v>
      </c>
      <c r="X14">
        <v>742.2269830387505</v>
      </c>
      <c r="Y14">
        <v>806.8179654068409</v>
      </c>
      <c r="Z14">
        <v>876.5718311682873</v>
      </c>
      <c r="AA14">
        <v>895.4987108748858</v>
      </c>
      <c r="AB14">
        <v>913.8957417137127</v>
      </c>
    </row>
    <row r="15" spans="1:28" ht="12.75">
      <c r="A15" t="s">
        <v>19</v>
      </c>
      <c r="S15">
        <v>586.096417735755</v>
      </c>
      <c r="T15">
        <v>541.8823692976547</v>
      </c>
      <c r="U15">
        <v>524.6814219071298</v>
      </c>
      <c r="V15">
        <v>562.3081981413766</v>
      </c>
      <c r="W15">
        <v>616.6457613484396</v>
      </c>
      <c r="X15">
        <v>616.1418970908608</v>
      </c>
      <c r="Y15">
        <v>686.362014845386</v>
      </c>
      <c r="Z15">
        <v>754.89834894774</v>
      </c>
      <c r="AA15">
        <v>777.7221281930026</v>
      </c>
      <c r="AB15">
        <v>794.432654709129</v>
      </c>
    </row>
    <row r="16" spans="1:28" ht="12.75">
      <c r="A16" t="s">
        <v>465</v>
      </c>
      <c r="S16">
        <v>671.0614725215322</v>
      </c>
      <c r="T16">
        <v>620.7820938863248</v>
      </c>
      <c r="U16">
        <v>576.7140604894398</v>
      </c>
      <c r="V16">
        <v>587.7857409077319</v>
      </c>
      <c r="W16">
        <v>616.1872302737282</v>
      </c>
      <c r="X16">
        <v>607.9257749037074</v>
      </c>
      <c r="Y16">
        <v>683.7271563099641</v>
      </c>
      <c r="Z16">
        <v>769.5738835540977</v>
      </c>
      <c r="AA16">
        <v>773.1560731995488</v>
      </c>
      <c r="AB16">
        <v>780.3566147285702</v>
      </c>
    </row>
    <row r="20" spans="1:27" ht="12.75">
      <c r="A20" t="s">
        <v>466</v>
      </c>
      <c r="Q20">
        <f>AVERAGE(Q6:Q8)</f>
        <v>140</v>
      </c>
      <c r="S20">
        <f>AVERAGE(S6:S8)</f>
        <v>140</v>
      </c>
      <c r="U20">
        <f>AVERAGE(U6:U8)</f>
        <v>140</v>
      </c>
      <c r="W20">
        <f>AVERAGE(W6:W8)</f>
        <v>140</v>
      </c>
      <c r="Y20">
        <f>AVERAGE(Y6:Y8)</f>
        <v>140</v>
      </c>
      <c r="AA20">
        <f>AVERAGE(AA6:AA8)</f>
        <v>140</v>
      </c>
    </row>
    <row r="21" spans="1:29" ht="12.75">
      <c r="A21" t="s">
        <v>17</v>
      </c>
      <c r="Q21" t="e">
        <f>Cattle!#REF!</f>
        <v>#REF!</v>
      </c>
      <c r="R21" t="e">
        <f>Cattle!#REF!</f>
        <v>#REF!</v>
      </c>
      <c r="S21" t="e">
        <f>Cattle!#REF!</f>
        <v>#REF!</v>
      </c>
      <c r="T21" t="e">
        <f>Cattle!#REF!</f>
        <v>#REF!</v>
      </c>
      <c r="U21" t="e">
        <f>Cattle!#REF!</f>
        <v>#REF!</v>
      </c>
      <c r="V21" t="e">
        <f>Cattle!#REF!</f>
        <v>#REF!</v>
      </c>
      <c r="W21" t="e">
        <f>Cattle!#REF!</f>
        <v>#REF!</v>
      </c>
      <c r="X21" t="e">
        <f>Cattle!#REF!</f>
        <v>#REF!</v>
      </c>
      <c r="Y21" t="e">
        <f>Cattle!#REF!</f>
        <v>#REF!</v>
      </c>
      <c r="Z21" t="e">
        <f>Cattle!#REF!</f>
        <v>#REF!</v>
      </c>
      <c r="AA21" t="e">
        <f>Cattle!#REF!</f>
        <v>#REF!</v>
      </c>
      <c r="AB21" t="e">
        <f>Cattle!#REF!</f>
        <v>#REF!</v>
      </c>
      <c r="AC21" t="e">
        <f>Cattle!#REF!</f>
        <v>#REF!</v>
      </c>
    </row>
    <row r="24" spans="19:28" ht="12.75">
      <c r="S24">
        <v>671.0614725215322</v>
      </c>
      <c r="T24">
        <v>620.7820938863248</v>
      </c>
      <c r="U24">
        <v>576.7140604894398</v>
      </c>
      <c r="V24">
        <v>587.7857409077319</v>
      </c>
      <c r="W24">
        <v>616.1872302737282</v>
      </c>
      <c r="X24">
        <v>607.9257749037074</v>
      </c>
      <c r="Y24">
        <v>683.7271563099641</v>
      </c>
      <c r="Z24">
        <v>769.5738835540977</v>
      </c>
      <c r="AA24">
        <v>773.1560731995488</v>
      </c>
      <c r="AB24">
        <v>780.3566147285702</v>
      </c>
    </row>
    <row r="25" spans="17:29" ht="12.75">
      <c r="Q25">
        <v>142.15438841665983</v>
      </c>
      <c r="R25">
        <v>132.10753604482812</v>
      </c>
      <c r="S25">
        <v>140.79134603050278</v>
      </c>
      <c r="T25">
        <v>136.10801910319887</v>
      </c>
      <c r="U25">
        <v>140.99697211415946</v>
      </c>
      <c r="V25">
        <v>155.9677861205765</v>
      </c>
      <c r="W25">
        <v>150.1421865426165</v>
      </c>
      <c r="X25">
        <v>131.75842326045566</v>
      </c>
      <c r="Y25">
        <v>134.44078527648713</v>
      </c>
      <c r="Z25">
        <v>139.79614069194645</v>
      </c>
      <c r="AA25">
        <v>145.98717451949392</v>
      </c>
      <c r="AB25">
        <v>147.72093714078275</v>
      </c>
      <c r="AC25">
        <v>146.62243636669552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"/>
  <sheetViews>
    <sheetView zoomScale="125" zoomScaleNormal="125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2" sqref="AC2"/>
    </sheetView>
  </sheetViews>
  <sheetFormatPr defaultColWidth="9.140625" defaultRowHeight="12.75"/>
  <cols>
    <col min="1" max="1" width="50.7109375" style="0" customWidth="1"/>
  </cols>
  <sheetData>
    <row r="1" spans="2:29" ht="12.75">
      <c r="B1">
        <v>1980</v>
      </c>
      <c r="C1">
        <f>B1+1</f>
        <v>1981</v>
      </c>
      <c r="D1">
        <f aca="true" t="shared" si="0" ref="D1:AB1">C1+1</f>
        <v>1982</v>
      </c>
      <c r="E1">
        <f t="shared" si="0"/>
        <v>1983</v>
      </c>
      <c r="F1">
        <f t="shared" si="0"/>
        <v>1984</v>
      </c>
      <c r="G1">
        <f t="shared" si="0"/>
        <v>1985</v>
      </c>
      <c r="H1">
        <f t="shared" si="0"/>
        <v>1986</v>
      </c>
      <c r="I1">
        <f t="shared" si="0"/>
        <v>1987</v>
      </c>
      <c r="J1">
        <f t="shared" si="0"/>
        <v>1988</v>
      </c>
      <c r="K1">
        <f t="shared" si="0"/>
        <v>1989</v>
      </c>
      <c r="L1">
        <f t="shared" si="0"/>
        <v>1990</v>
      </c>
      <c r="M1">
        <f t="shared" si="0"/>
        <v>1991</v>
      </c>
      <c r="N1">
        <f t="shared" si="0"/>
        <v>1992</v>
      </c>
      <c r="O1">
        <f t="shared" si="0"/>
        <v>1993</v>
      </c>
      <c r="P1">
        <f t="shared" si="0"/>
        <v>1994</v>
      </c>
      <c r="Q1">
        <f t="shared" si="0"/>
        <v>1995</v>
      </c>
      <c r="R1">
        <f t="shared" si="0"/>
        <v>1996</v>
      </c>
      <c r="S1">
        <f t="shared" si="0"/>
        <v>1997</v>
      </c>
      <c r="T1">
        <f t="shared" si="0"/>
        <v>1998</v>
      </c>
      <c r="U1">
        <f t="shared" si="0"/>
        <v>1999</v>
      </c>
      <c r="V1">
        <f t="shared" si="0"/>
        <v>2000</v>
      </c>
      <c r="W1">
        <f t="shared" si="0"/>
        <v>2001</v>
      </c>
      <c r="X1">
        <f t="shared" si="0"/>
        <v>2002</v>
      </c>
      <c r="Y1">
        <f t="shared" si="0"/>
        <v>2003</v>
      </c>
      <c r="Z1">
        <f t="shared" si="0"/>
        <v>2004</v>
      </c>
      <c r="AA1">
        <f t="shared" si="0"/>
        <v>2005</v>
      </c>
      <c r="AB1">
        <f t="shared" si="0"/>
        <v>2006</v>
      </c>
      <c r="AC1">
        <f>AB1+1</f>
        <v>2007</v>
      </c>
    </row>
    <row r="2" ht="12.75">
      <c r="A2" s="2" t="s">
        <v>467</v>
      </c>
    </row>
    <row r="3" spans="1:29" ht="12.75">
      <c r="A3" t="s">
        <v>489</v>
      </c>
      <c r="B3" s="7">
        <v>2278</v>
      </c>
      <c r="C3" s="7">
        <v>2325</v>
      </c>
      <c r="D3" s="7">
        <v>2205</v>
      </c>
      <c r="E3" s="7">
        <v>2223</v>
      </c>
      <c r="F3" s="7">
        <v>2122</v>
      </c>
      <c r="G3" s="7">
        <v>2000</v>
      </c>
      <c r="H3" s="7">
        <v>1950</v>
      </c>
      <c r="I3" s="7">
        <v>1950</v>
      </c>
      <c r="J3" s="7">
        <v>1924</v>
      </c>
      <c r="K3" s="7">
        <v>1907</v>
      </c>
      <c r="L3" s="7">
        <v>1914</v>
      </c>
      <c r="M3" s="7">
        <v>1960</v>
      </c>
      <c r="N3" s="7">
        <v>2030</v>
      </c>
      <c r="O3" s="7">
        <v>2060</v>
      </c>
      <c r="P3" s="7">
        <v>2200</v>
      </c>
      <c r="Q3" s="7">
        <v>2145</v>
      </c>
      <c r="R3" s="7">
        <v>2185</v>
      </c>
      <c r="S3" s="7">
        <v>2140</v>
      </c>
      <c r="T3" s="7">
        <v>2045</v>
      </c>
      <c r="U3" s="7">
        <v>2065</v>
      </c>
      <c r="V3" s="7">
        <v>2062</v>
      </c>
      <c r="W3" s="7">
        <v>2070</v>
      </c>
      <c r="X3" s="7">
        <v>2060</v>
      </c>
      <c r="Y3" s="7">
        <v>2116</v>
      </c>
      <c r="Z3" s="7">
        <v>2125</v>
      </c>
      <c r="AA3" s="7">
        <v>2121</v>
      </c>
      <c r="AB3" s="25">
        <v>2206</v>
      </c>
      <c r="AC3" s="25">
        <v>2146</v>
      </c>
    </row>
    <row r="4" spans="1:29" ht="12.75">
      <c r="A4" t="s">
        <v>490</v>
      </c>
      <c r="B4" s="10">
        <v>62.8</v>
      </c>
      <c r="C4" s="10">
        <v>58.3</v>
      </c>
      <c r="D4" s="10">
        <v>56.5</v>
      </c>
      <c r="E4" s="10">
        <v>55.4</v>
      </c>
      <c r="F4" s="10">
        <v>53.5</v>
      </c>
      <c r="G4" s="10">
        <v>52</v>
      </c>
      <c r="H4" s="10">
        <v>50.8</v>
      </c>
      <c r="I4" s="10">
        <v>61.4</v>
      </c>
      <c r="J4" s="10">
        <v>68.6</v>
      </c>
      <c r="K4" s="10">
        <v>72.8</v>
      </c>
      <c r="L4" s="10">
        <v>78.9</v>
      </c>
      <c r="M4" s="10">
        <v>78.4</v>
      </c>
      <c r="N4" s="10">
        <v>72.7</v>
      </c>
      <c r="O4" s="10">
        <v>75.5</v>
      </c>
      <c r="P4" s="10">
        <v>67.3</v>
      </c>
      <c r="Q4" s="10">
        <v>55.9</v>
      </c>
      <c r="R4" s="10">
        <v>48.8</v>
      </c>
      <c r="S4" s="10">
        <v>64.4</v>
      </c>
      <c r="T4" s="10">
        <v>62.3</v>
      </c>
      <c r="U4" s="10">
        <v>65.6</v>
      </c>
      <c r="V4" s="10">
        <v>76</v>
      </c>
      <c r="W4" s="10">
        <v>76.2</v>
      </c>
      <c r="X4" s="10">
        <v>69.4</v>
      </c>
      <c r="Y4" s="10">
        <v>77</v>
      </c>
      <c r="Z4" s="10">
        <v>92.3</v>
      </c>
      <c r="AA4" s="10">
        <v>98</v>
      </c>
      <c r="AB4" s="27">
        <v>94.2</v>
      </c>
      <c r="AC4" s="11">
        <v>94.84746666666666</v>
      </c>
    </row>
    <row r="5" spans="1:29" ht="12.75">
      <c r="A5" t="s">
        <v>491</v>
      </c>
      <c r="B5" s="10">
        <v>75.3</v>
      </c>
      <c r="C5" s="10">
        <v>62.8</v>
      </c>
      <c r="D5" s="10">
        <v>58.8</v>
      </c>
      <c r="E5" s="10">
        <v>60.5</v>
      </c>
      <c r="F5" s="10">
        <v>58.5</v>
      </c>
      <c r="G5" s="10">
        <v>61.7</v>
      </c>
      <c r="H5" s="10">
        <v>60.8</v>
      </c>
      <c r="I5" s="10">
        <v>75.7</v>
      </c>
      <c r="J5" s="10">
        <v>87.8</v>
      </c>
      <c r="K5" s="10">
        <v>88.6</v>
      </c>
      <c r="L5" s="10">
        <v>93.8</v>
      </c>
      <c r="M5" s="10">
        <v>96.6</v>
      </c>
      <c r="N5" s="10">
        <v>88.3</v>
      </c>
      <c r="O5" s="10">
        <v>92.8</v>
      </c>
      <c r="P5" s="10">
        <v>85.1</v>
      </c>
      <c r="Q5" s="10">
        <v>68.2</v>
      </c>
      <c r="R5" s="10">
        <v>53.9</v>
      </c>
      <c r="S5" s="10">
        <v>81.8</v>
      </c>
      <c r="T5" s="10">
        <v>79.5</v>
      </c>
      <c r="U5" s="10">
        <v>85.1</v>
      </c>
      <c r="V5" s="10">
        <v>102</v>
      </c>
      <c r="W5" s="10">
        <v>99.5</v>
      </c>
      <c r="X5" s="10">
        <v>92.3</v>
      </c>
      <c r="Y5" s="10">
        <v>101</v>
      </c>
      <c r="Z5" s="10">
        <v>121</v>
      </c>
      <c r="AA5" s="10">
        <v>133</v>
      </c>
      <c r="AB5" s="27">
        <v>129</v>
      </c>
      <c r="AC5" s="11">
        <v>121.73926599999999</v>
      </c>
    </row>
    <row r="6" spans="1:29" ht="12.75">
      <c r="A6" t="s">
        <v>492</v>
      </c>
      <c r="B6" s="7">
        <v>1415</v>
      </c>
      <c r="C6" s="7">
        <v>1707</v>
      </c>
      <c r="D6" s="7">
        <v>1530</v>
      </c>
      <c r="E6" s="7">
        <v>1733</v>
      </c>
      <c r="F6" s="7">
        <v>1708</v>
      </c>
      <c r="G6" s="7">
        <v>1355</v>
      </c>
      <c r="H6" s="7">
        <v>1382</v>
      </c>
      <c r="I6" s="7">
        <v>1273</v>
      </c>
      <c r="J6" s="7">
        <v>1073</v>
      </c>
      <c r="K6" s="7">
        <v>894</v>
      </c>
      <c r="L6" s="7">
        <v>855</v>
      </c>
      <c r="M6" s="7">
        <v>903</v>
      </c>
      <c r="N6" s="7">
        <v>920</v>
      </c>
      <c r="O6" s="7">
        <v>752</v>
      </c>
      <c r="P6" s="7">
        <v>1057</v>
      </c>
      <c r="Q6" s="7">
        <v>867</v>
      </c>
      <c r="R6" s="7">
        <v>968</v>
      </c>
      <c r="S6" s="7">
        <v>1003</v>
      </c>
      <c r="T6" s="7">
        <v>783</v>
      </c>
      <c r="U6" s="7">
        <v>950</v>
      </c>
      <c r="V6" s="7">
        <v>965</v>
      </c>
      <c r="W6" s="7">
        <v>790</v>
      </c>
      <c r="X6" s="7">
        <v>827</v>
      </c>
      <c r="Y6" s="7">
        <v>969</v>
      </c>
      <c r="Z6" s="7">
        <v>880</v>
      </c>
      <c r="AA6" s="25">
        <v>865</v>
      </c>
      <c r="AB6" s="25">
        <v>940</v>
      </c>
      <c r="AC6" s="8">
        <v>895.8533644651991</v>
      </c>
    </row>
    <row r="7" spans="1:29" ht="12.75">
      <c r="A7" t="s">
        <v>493</v>
      </c>
      <c r="B7" s="7">
        <v>661</v>
      </c>
      <c r="C7" s="7">
        <v>653</v>
      </c>
      <c r="D7" s="7">
        <v>508</v>
      </c>
      <c r="E7" s="7">
        <v>670</v>
      </c>
      <c r="F7" s="7">
        <v>639</v>
      </c>
      <c r="G7" s="7">
        <v>625</v>
      </c>
      <c r="H7" s="7">
        <v>742</v>
      </c>
      <c r="I7" s="7">
        <v>760</v>
      </c>
      <c r="J7" s="7">
        <v>884</v>
      </c>
      <c r="K7" s="7">
        <v>980</v>
      </c>
      <c r="L7" s="7">
        <v>940</v>
      </c>
      <c r="M7" s="7">
        <v>860</v>
      </c>
      <c r="N7" s="7">
        <v>895</v>
      </c>
      <c r="O7" s="7">
        <v>1060</v>
      </c>
      <c r="P7" s="7">
        <v>1020</v>
      </c>
      <c r="Q7" s="7">
        <v>1080</v>
      </c>
      <c r="R7" s="7">
        <v>1120</v>
      </c>
      <c r="S7" s="7">
        <v>1140</v>
      </c>
      <c r="T7" s="7">
        <v>1080</v>
      </c>
      <c r="U7" s="7">
        <v>1008</v>
      </c>
      <c r="V7" s="7">
        <v>1038</v>
      </c>
      <c r="W7" s="7">
        <v>1000</v>
      </c>
      <c r="X7" s="7">
        <v>939</v>
      </c>
      <c r="Y7" s="7">
        <v>1101</v>
      </c>
      <c r="Z7" s="7">
        <v>961</v>
      </c>
      <c r="AA7" s="25">
        <v>941</v>
      </c>
      <c r="AB7" s="25">
        <v>976</v>
      </c>
      <c r="AC7" s="8">
        <v>1078.942785518411</v>
      </c>
    </row>
    <row r="9" spans="1:29" ht="12.75">
      <c r="A9" t="s">
        <v>494</v>
      </c>
      <c r="B9" s="1">
        <v>343.286540126527</v>
      </c>
      <c r="C9" s="1">
        <v>348.00971084032005</v>
      </c>
      <c r="D9" s="1">
        <v>340.55776765712</v>
      </c>
      <c r="E9" s="1">
        <v>338.1274407963871</v>
      </c>
      <c r="F9" s="1">
        <v>357.4764563721818</v>
      </c>
      <c r="G9" s="1">
        <v>318.6204345847806</v>
      </c>
      <c r="H9" s="1">
        <v>279.1504853541818</v>
      </c>
      <c r="I9" s="1">
        <v>295.61757917175066</v>
      </c>
      <c r="J9" s="1">
        <v>367.04827438503594</v>
      </c>
      <c r="K9" s="1">
        <v>357.30432754504386</v>
      </c>
      <c r="L9" s="1">
        <v>366.6501137844104</v>
      </c>
      <c r="M9" s="1">
        <v>361.1201510872455</v>
      </c>
      <c r="N9" s="1">
        <v>354.6287543766234</v>
      </c>
      <c r="O9" s="1">
        <v>370.8449978462779</v>
      </c>
      <c r="P9" s="1">
        <v>371.04360969782726</v>
      </c>
      <c r="Q9" s="1">
        <v>346.73784951616756</v>
      </c>
      <c r="R9" s="1">
        <v>370.558444943287</v>
      </c>
      <c r="S9" s="1">
        <v>385.0645843950276</v>
      </c>
      <c r="T9" s="1">
        <v>364.4013546936156</v>
      </c>
      <c r="U9" s="1">
        <v>364.8551472477468</v>
      </c>
      <c r="V9" s="1">
        <v>384.3472768538474</v>
      </c>
      <c r="W9" s="1">
        <v>396.0991311047727</v>
      </c>
      <c r="X9" s="1">
        <v>402.93438778952935</v>
      </c>
      <c r="Y9" s="1">
        <v>409.40733993948055</v>
      </c>
      <c r="Z9" s="1">
        <v>429.5791639248703</v>
      </c>
      <c r="AA9" s="1">
        <v>446.16525737625</v>
      </c>
      <c r="AB9" s="6">
        <v>496.81662875632065</v>
      </c>
      <c r="AC9" s="6">
        <v>520.7269603249232</v>
      </c>
    </row>
    <row r="11" spans="1:29" ht="12.75">
      <c r="A11" t="s">
        <v>495</v>
      </c>
      <c r="B11" s="12">
        <v>5.49</v>
      </c>
      <c r="C11" s="12">
        <v>5.49</v>
      </c>
      <c r="D11" s="12">
        <v>5.49</v>
      </c>
      <c r="E11" s="12">
        <v>5.49</v>
      </c>
      <c r="F11" s="12">
        <v>5.49</v>
      </c>
      <c r="G11" s="12">
        <v>5.49</v>
      </c>
      <c r="H11" s="12">
        <v>5.49</v>
      </c>
      <c r="I11" s="12">
        <v>5.49</v>
      </c>
      <c r="J11" s="12">
        <v>5.49</v>
      </c>
      <c r="K11" s="12">
        <v>5.49</v>
      </c>
      <c r="L11" s="12">
        <v>5.49</v>
      </c>
      <c r="M11" s="12">
        <v>5.49</v>
      </c>
      <c r="N11" s="12">
        <v>5.49</v>
      </c>
      <c r="O11" s="12">
        <v>5.49</v>
      </c>
      <c r="P11" s="12">
        <v>5.49</v>
      </c>
      <c r="Q11" s="12">
        <v>5.49</v>
      </c>
      <c r="R11" s="12">
        <v>5.49</v>
      </c>
      <c r="S11" s="12">
        <v>5.49</v>
      </c>
      <c r="T11" s="12">
        <v>5.49</v>
      </c>
      <c r="U11" s="12">
        <v>5.49</v>
      </c>
      <c r="V11" s="12">
        <v>5.49</v>
      </c>
      <c r="W11" s="12">
        <v>5.49</v>
      </c>
      <c r="X11" s="12">
        <v>5.49</v>
      </c>
      <c r="Y11" s="12">
        <v>5.49</v>
      </c>
      <c r="Z11" s="12">
        <v>5.49</v>
      </c>
      <c r="AA11" s="12">
        <v>5.49</v>
      </c>
      <c r="AB11" s="12">
        <v>5.49</v>
      </c>
      <c r="AC11" s="12">
        <v>5.49</v>
      </c>
    </row>
    <row r="15" spans="1:29" ht="12.75">
      <c r="A15" t="s">
        <v>496</v>
      </c>
      <c r="B15" s="1">
        <f>(B4*B6*8.25+B5*B7*4.45)/B3</f>
        <v>419.05297848990347</v>
      </c>
      <c r="C15" s="1">
        <f aca="true" t="shared" si="1" ref="C15:AB15">(C4*C6*8.25+C5*C7*4.45)/C3</f>
        <v>431.6179376344086</v>
      </c>
      <c r="D15" s="1">
        <f t="shared" si="1"/>
        <v>383.71634013605444</v>
      </c>
      <c r="E15" s="1">
        <f t="shared" si="1"/>
        <v>437.44867296446245</v>
      </c>
      <c r="F15" s="1">
        <f t="shared" si="1"/>
        <v>433.6551248821866</v>
      </c>
      <c r="G15" s="1">
        <f t="shared" si="1"/>
        <v>376.4490625</v>
      </c>
      <c r="H15" s="1">
        <f t="shared" si="1"/>
        <v>399.975241025641</v>
      </c>
      <c r="I15" s="1">
        <f t="shared" si="1"/>
        <v>461.9772051282051</v>
      </c>
      <c r="J15" s="1">
        <f t="shared" si="1"/>
        <v>495.1413669438669</v>
      </c>
      <c r="K15" s="1">
        <f t="shared" si="1"/>
        <v>484.1746198217095</v>
      </c>
      <c r="L15" s="1">
        <f t="shared" si="1"/>
        <v>495.7713035527691</v>
      </c>
      <c r="M15" s="1">
        <f t="shared" si="1"/>
        <v>486.60642857142864</v>
      </c>
      <c r="N15" s="1">
        <f t="shared" si="1"/>
        <v>445.05902709359606</v>
      </c>
      <c r="O15" s="1">
        <f t="shared" si="1"/>
        <v>439.87359223300973</v>
      </c>
      <c r="P15" s="1">
        <f t="shared" si="1"/>
        <v>442.33714772727274</v>
      </c>
      <c r="Q15" s="1">
        <f t="shared" si="1"/>
        <v>339.2111538461539</v>
      </c>
      <c r="R15" s="1">
        <f t="shared" si="1"/>
        <v>301.306361556064</v>
      </c>
      <c r="S15" s="1">
        <f t="shared" si="1"/>
        <v>442.92771028037384</v>
      </c>
      <c r="T15" s="1">
        <f t="shared" si="1"/>
        <v>383.62808068459657</v>
      </c>
      <c r="U15" s="1">
        <f t="shared" si="1"/>
        <v>433.8327167070217</v>
      </c>
      <c r="V15" s="1">
        <f t="shared" si="1"/>
        <v>521.9220174587779</v>
      </c>
      <c r="W15" s="1">
        <f t="shared" si="1"/>
        <v>453.82053140096616</v>
      </c>
      <c r="X15" s="1">
        <f t="shared" si="1"/>
        <v>417.07719174757284</v>
      </c>
      <c r="Y15" s="1">
        <f t="shared" si="1"/>
        <v>524.7645085066163</v>
      </c>
      <c r="Z15" s="1">
        <f t="shared" si="1"/>
        <v>558.8463294117647</v>
      </c>
      <c r="AA15" s="1">
        <f t="shared" si="1"/>
        <v>592.307095709571</v>
      </c>
      <c r="AB15" s="1">
        <f t="shared" si="1"/>
        <v>585.1286491387126</v>
      </c>
      <c r="AC15" s="1">
        <f>(AC4*AC6*8.25+AC5*AC7*4.45)/AC3</f>
        <v>599.02325714354</v>
      </c>
    </row>
    <row r="16" ht="12.75">
      <c r="B16" s="1"/>
    </row>
    <row r="17" spans="1:29" ht="12.75">
      <c r="A17" t="s">
        <v>468</v>
      </c>
      <c r="B17" s="1">
        <f>(B15-B9)/B11</f>
        <v>13.80080844505947</v>
      </c>
      <c r="C17" s="1">
        <f aca="true" t="shared" si="2" ref="C17:AB17">(C15-C9)/C11</f>
        <v>15.229185208394995</v>
      </c>
      <c r="D17" s="1">
        <f t="shared" si="2"/>
        <v>7.86130646246529</v>
      </c>
      <c r="E17" s="1">
        <f t="shared" si="2"/>
        <v>18.091299119868008</v>
      </c>
      <c r="F17" s="1">
        <f t="shared" si="2"/>
        <v>13.87589590346171</v>
      </c>
      <c r="G17" s="1">
        <f t="shared" si="2"/>
        <v>10.533447707690245</v>
      </c>
      <c r="H17" s="1">
        <f t="shared" si="2"/>
        <v>22.00815221702354</v>
      </c>
      <c r="I17" s="1">
        <f t="shared" si="2"/>
        <v>30.302299809918846</v>
      </c>
      <c r="J17" s="1">
        <f t="shared" si="2"/>
        <v>23.332075147328045</v>
      </c>
      <c r="K17" s="1">
        <f t="shared" si="2"/>
        <v>23.10934285549465</v>
      </c>
      <c r="L17" s="1">
        <f t="shared" si="2"/>
        <v>23.519342398608142</v>
      </c>
      <c r="M17" s="1">
        <f t="shared" si="2"/>
        <v>22.8572454433849</v>
      </c>
      <c r="N17" s="1">
        <f t="shared" si="2"/>
        <v>16.471816524038733</v>
      </c>
      <c r="O17" s="1">
        <f t="shared" si="2"/>
        <v>12.573514460242588</v>
      </c>
      <c r="P17" s="1">
        <f t="shared" si="2"/>
        <v>12.986072500809739</v>
      </c>
      <c r="Q17" s="1">
        <f t="shared" si="2"/>
        <v>-1.3709828178531294</v>
      </c>
      <c r="R17" s="1">
        <f t="shared" si="2"/>
        <v>-12.614222839202725</v>
      </c>
      <c r="S17" s="1">
        <f t="shared" si="2"/>
        <v>10.539731490955596</v>
      </c>
      <c r="T17" s="1">
        <f t="shared" si="2"/>
        <v>3.5021358817815993</v>
      </c>
      <c r="U17" s="1">
        <f t="shared" si="2"/>
        <v>12.564220302235864</v>
      </c>
      <c r="V17" s="1">
        <f t="shared" si="2"/>
        <v>25.059151294158553</v>
      </c>
      <c r="W17" s="1">
        <f t="shared" si="2"/>
        <v>10.513916265244708</v>
      </c>
      <c r="X17" s="1">
        <f t="shared" si="2"/>
        <v>2.5761027245980848</v>
      </c>
      <c r="Y17" s="1">
        <f t="shared" si="2"/>
        <v>21.01223471168228</v>
      </c>
      <c r="Z17" s="1">
        <f t="shared" si="2"/>
        <v>23.545931782676583</v>
      </c>
      <c r="AA17" s="1">
        <f t="shared" si="2"/>
        <v>26.619642683665017</v>
      </c>
      <c r="AB17" s="1">
        <f t="shared" si="2"/>
        <v>16.085978211728953</v>
      </c>
      <c r="AC17" s="1">
        <f>(AC15-AC9)/AC11</f>
        <v>14.261620549839131</v>
      </c>
    </row>
    <row r="19" spans="1:19" ht="12.75">
      <c r="A19" t="s">
        <v>506</v>
      </c>
      <c r="S19" s="1"/>
    </row>
    <row r="20" spans="1:29" ht="12.75">
      <c r="A20" t="s">
        <v>507</v>
      </c>
      <c r="B20" s="4">
        <v>0.1376</v>
      </c>
      <c r="C20" s="4">
        <v>0.1675</v>
      </c>
      <c r="D20" s="4">
        <v>0.1663</v>
      </c>
      <c r="E20" s="4">
        <v>0.1376</v>
      </c>
      <c r="F20" s="4">
        <v>0.1407</v>
      </c>
      <c r="G20" s="4">
        <v>0.12960000000000002</v>
      </c>
      <c r="H20" s="4">
        <v>0.11560000000000001</v>
      </c>
      <c r="I20" s="4">
        <v>0.1107</v>
      </c>
      <c r="J20" s="4">
        <v>0.1142</v>
      </c>
      <c r="K20" s="4">
        <v>0.1208</v>
      </c>
      <c r="L20" s="4">
        <v>0.11689999999999999</v>
      </c>
      <c r="M20" s="4">
        <v>0.1076</v>
      </c>
      <c r="N20" s="4">
        <v>0.09449999999999999</v>
      </c>
      <c r="O20" s="4">
        <v>0.0864</v>
      </c>
      <c r="P20" s="4">
        <v>0.092</v>
      </c>
      <c r="Q20" s="4">
        <v>0.09970000000000001</v>
      </c>
      <c r="R20" s="4">
        <v>0.09380000000000001</v>
      </c>
      <c r="S20" s="4">
        <v>0.09380000000000001</v>
      </c>
      <c r="T20" s="4">
        <v>0.0907</v>
      </c>
      <c r="U20" s="4">
        <v>0.0885</v>
      </c>
      <c r="V20" s="4">
        <v>0.0964</v>
      </c>
      <c r="W20" s="4">
        <v>0.0825</v>
      </c>
      <c r="X20" s="4">
        <v>0.07475</v>
      </c>
      <c r="Y20" s="4">
        <v>0.06875</v>
      </c>
      <c r="Z20" s="4">
        <v>0.06924999999999999</v>
      </c>
      <c r="AA20" s="4">
        <v>0.07549999999999998</v>
      </c>
      <c r="AB20" s="4">
        <v>0.0835</v>
      </c>
      <c r="AC20" s="16">
        <f>Crops!AC77</f>
        <v>0.08374714285714287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BrownDo</cp:lastModifiedBy>
  <dcterms:created xsi:type="dcterms:W3CDTF">2006-12-18T17:24:14Z</dcterms:created>
  <dcterms:modified xsi:type="dcterms:W3CDTF">2007-11-06T14:02:41Z</dcterms:modified>
  <cp:category/>
  <cp:version/>
  <cp:contentType/>
  <cp:contentStatus/>
</cp:coreProperties>
</file>